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9600" tabRatio="817" activeTab="8"/>
  </bookViews>
  <sheets>
    <sheet name="ขั้นตอน" sheetId="1" r:id="rId1"/>
    <sheet name="ปก" sheetId="2" r:id="rId2"/>
    <sheet name="input1" sheetId="3" r:id="rId3"/>
    <sheet name="input2" sheetId="4" r:id="rId4"/>
    <sheet name="input3" sheetId="5" r:id="rId5"/>
    <sheet name="equal1" sheetId="6" r:id="rId6"/>
    <sheet name="equal2" sheetId="7" r:id="rId7"/>
    <sheet name="equal3" sheetId="8" r:id="rId8"/>
    <sheet name="report1" sheetId="9" r:id="rId9"/>
    <sheet name="report2" sheetId="10" r:id="rId10"/>
    <sheet name="report3" sheetId="11" r:id="rId11"/>
    <sheet name="summary" sheetId="12" r:id="rId12"/>
    <sheet name="graph" sheetId="13" r:id="rId13"/>
  </sheets>
  <definedNames/>
  <calcPr fullCalcOnLoad="1"/>
</workbook>
</file>

<file path=xl/comments4.xml><?xml version="1.0" encoding="utf-8"?>
<comments xmlns="http://schemas.openxmlformats.org/spreadsheetml/2006/main">
  <authors>
    <author>sKzXP</author>
  </authors>
  <commentList>
    <comment ref="F2" authorId="0">
      <text>
        <r>
          <rPr>
            <b/>
            <sz val="8"/>
            <rFont val="Tahoma"/>
            <family val="2"/>
          </rPr>
          <t>sKzXP: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<sst xmlns="http://schemas.openxmlformats.org/spreadsheetml/2006/main" count="579" uniqueCount="150">
  <si>
    <t>อารมณ์</t>
  </si>
  <si>
    <t>ไม่อยู่นิ่ง</t>
  </si>
  <si>
    <t>สัมพันธ์เพื่อน</t>
  </si>
  <si>
    <t>ห้อง</t>
  </si>
  <si>
    <t>ที่</t>
  </si>
  <si>
    <t>ชื่อ-สกุล</t>
  </si>
  <si>
    <t>เพศ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</si>
  <si>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</si>
  <si>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</si>
  <si>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</si>
  <si>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</si>
  <si>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</si>
  <si>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</si>
  <si>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</si>
  <si>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</si>
  <si>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</si>
  <si>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</si>
  <si>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</si>
  <si>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</si>
  <si>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</si>
  <si>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</si>
  <si>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</si>
  <si>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</si>
  <si>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</si>
  <si>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</si>
  <si>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</si>
  <si>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</si>
  <si>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</si>
  <si>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</si>
  <si>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</si>
  <si>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</si>
  <si>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</si>
  <si>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</si>
  <si>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</si>
  <si>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20</t>
  </si>
  <si>
    <t>21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</si>
  <si>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</si>
  <si>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</si>
  <si>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</si>
  <si>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</si>
  <si>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</si>
  <si>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</si>
  <si>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</si>
  <si>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</si>
  <si>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</si>
  <si>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</si>
  <si>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</si>
  <si>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</si>
  <si>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</si>
  <si>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</si>
  <si>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</si>
  <si>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</si>
  <si>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</si>
  <si>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</si>
  <si>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</si>
  <si>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</si>
  <si>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ระดับคะแนน (ไม่จริง-0 / ค่อนข้างจริง-1 / จริง-2)</t>
  </si>
  <si>
    <t>หญิง</t>
  </si>
  <si>
    <t>ชาย</t>
  </si>
  <si>
    <t>(ลงชื่อ)</t>
  </si>
  <si>
    <t xml:space="preserve">             (ครูที่ปรึกษา)</t>
  </si>
  <si>
    <t xml:space="preserve">                 (ลงชื่อ)</t>
  </si>
  <si>
    <t>ครูที่ปรึกษา</t>
  </si>
  <si>
    <t>วิธีใช้แบบประเมินพฤติกรรมนักเรียน SDQ</t>
  </si>
  <si>
    <t>ตัวเลขในช่องคะแนนรวมเรื่อย ๆ อีกทั้งจะทำการแปลผลไปในตัวเลย</t>
  </si>
  <si>
    <t>หมายเหตุ</t>
  </si>
  <si>
    <t xml:space="preserve">3.    ที่input1  เลขประจำตัว  รายชื่อนักเรียน  เพศ (ชาย = 1  หญิง=2) ให้พิมพ์รายชื่อนักเรียนลงที่หน้านี้เท่านั้น </t>
  </si>
  <si>
    <t>โปรแกรมนี้จัดทำสำหรับนักเรียนมากที่สุด 50 คน ต่อ 1 ห้องเรียน</t>
  </si>
  <si>
    <t>5.   ที่ input1 ประเมินตนเอง, input2 ครูประเมิน, และ input3ผู้ปกครองประเมิน   ให้พิมพ์เลข 0 ,1, 2 ลงในช่องรายการประเมินตามข้อมูล</t>
  </si>
  <si>
    <t>4.   ที่ input2  พิมพ์ห้องเรียน   ให้พิมพ์ชั้นลงในเชล B</t>
  </si>
  <si>
    <t>(โดยการพิมพ์ ' ตามด้วย ตัวเลขของห้องเรียน)</t>
  </si>
  <si>
    <t>หรือแก้ไขเฉพาะตัวเลข</t>
  </si>
  <si>
    <t>แบบสรุปการประเมินพฤติกรรมนักเรียน SDQ</t>
  </si>
  <si>
    <t>ระบบดูแลช่วยเหลือนักเรียน</t>
  </si>
  <si>
    <t>โดย</t>
  </si>
  <si>
    <t>งานระบบดูแลช่วยเหลือนักเรียน   กลุ่มงานบริหารกิจการนักเรียน</t>
  </si>
  <si>
    <t>รูปภาพ</t>
  </si>
  <si>
    <t>2.   พิมพ์ระดับชั้น ชื่อครูที่ปรึกษา ในเซล A3 ช่องเดียว ในinput1</t>
  </si>
  <si>
    <t xml:space="preserve">      ครูที่ปรึกษา</t>
  </si>
  <si>
    <t>6.   พิมพ์ชื่อครูที่ปรึกษาในแผ่นงาน report1 เท่านั้น ส่วนแผ่นรายงานอื่น รายชื่อจะลิงค์ไปเอง</t>
  </si>
  <si>
    <t>7.   ขณะที่ป้อนข้อมูลโปรแกรมจะทำการรวมผลไปตลอดเวลา ดังนั้นจะเห็นการเปลี่ยนแปลงของ</t>
  </si>
  <si>
    <t xml:space="preserve">9. ให้คุณครูสั่งพิมพ์รายงาน </t>
  </si>
  <si>
    <r>
      <t xml:space="preserve">1.   กรอกแบบประเมินพฤติกรรม </t>
    </r>
    <r>
      <rPr>
        <sz val="18"/>
        <color indexed="17"/>
        <rFont val="Browallia New"/>
        <family val="2"/>
      </rPr>
      <t>input1ฉบับนักเรียนประเมินตนเอง</t>
    </r>
    <r>
      <rPr>
        <sz val="18"/>
        <rFont val="Browallia New"/>
        <family val="2"/>
      </rPr>
      <t>,</t>
    </r>
    <r>
      <rPr>
        <sz val="18"/>
        <color indexed="30"/>
        <rFont val="Browallia New"/>
        <family val="2"/>
      </rPr>
      <t>input2ฉบับครูประเมินนักเรียน</t>
    </r>
    <r>
      <rPr>
        <sz val="18"/>
        <rFont val="Browallia New"/>
        <family val="2"/>
      </rPr>
      <t>,</t>
    </r>
  </si>
  <si>
    <r>
      <rPr>
        <sz val="18"/>
        <color indexed="53"/>
        <rFont val="Browallia New"/>
        <family val="2"/>
      </rPr>
      <t>input3ฉบับผู้ปกครองประเมินนักเรียน</t>
    </r>
    <r>
      <rPr>
        <sz val="18"/>
        <rFont val="Browallia New"/>
        <family val="2"/>
      </rPr>
      <t xml:space="preserve"> ที่ทำการประเมินเรียบร้อยแล้ว </t>
    </r>
    <r>
      <rPr>
        <sz val="18"/>
        <color indexed="10"/>
        <rFont val="Browallia New"/>
        <family val="2"/>
      </rPr>
      <t>(ครบทั้ง 3 ชุด)</t>
    </r>
  </si>
  <si>
    <r>
      <t>8.   ใน summary แปลผลตนเอง แปลผลครูประเมิน แปลผลผู้ปกครอง สรุปรวมทั้ง 3 ชุด ไม่ต้องกรอกข้อมูลใดๆ ทั้งสิ้น</t>
    </r>
    <r>
      <rPr>
        <sz val="18"/>
        <color indexed="30"/>
        <rFont val="Browallia New"/>
        <family val="2"/>
      </rPr>
      <t xml:space="preserve"> </t>
    </r>
    <r>
      <rPr>
        <sz val="18"/>
        <rFont val="Browallia New"/>
        <family val="2"/>
      </rPr>
      <t>คุณครูสามารถสั่งพิมพ์ได้เลย</t>
    </r>
  </si>
  <si>
    <t>กรณี</t>
  </si>
  <si>
    <t>พิมพ์รายงานผลให้ตรงกับจำนวนนักเรียนแต่ละห้อง ให้ลบเซลล์ หรือล้างเนื้อหา เซลล์หรือเลขที่ ที่ไม่มีออก ในsheet summary</t>
  </si>
  <si>
    <t>มีปัญหา</t>
  </si>
  <si>
    <t>เลขประจำตัว</t>
  </si>
  <si>
    <t>ID</t>
  </si>
  <si>
    <t>โรงเรียนห้วยซ้อวิทยาคม  รัชมังคลาภิเษก อำเภอเชียงของ จังหวัดเชียงราย</t>
  </si>
  <si>
    <t>โรงเรียนห้วยซ้อวิทยาคม  รัชมังคลาภิเษก อำเภอเชียงของ  จังหวัดเชียงราย</t>
  </si>
  <si>
    <t>สำนักงานเขตพื้นที่การศึกษามัธยมศึกษา เขต 36</t>
  </si>
  <si>
    <r>
      <t xml:space="preserve">ปี 2558 - </t>
    </r>
    <r>
      <rPr>
        <b/>
        <sz val="16"/>
        <color indexed="56"/>
        <rFont val="BrowalliaUPC"/>
        <family val="2"/>
      </rPr>
      <t>SDQ</t>
    </r>
  </si>
  <si>
    <t>ขอขอบพระคุณ โรงเรียนตะพานหิน</t>
  </si>
  <si>
    <t>22</t>
  </si>
  <si>
    <t>23</t>
  </si>
  <si>
    <t>ชั้นมัธยมศึกษาปีที่  3/2      ปีการศึกษา 2558</t>
  </si>
  <si>
    <t>นางสาวกชพรรณ  ศรีทอง</t>
  </si>
  <si>
    <t>นายพิบูลย์  แสงทอง</t>
  </si>
  <si>
    <t>ชั้น ม.3/2 น.ส.กชพรรณ ศรีทอง และนายพิบูลย์ แสงทอง</t>
  </si>
  <si>
    <t>04989</t>
  </si>
  <si>
    <t>เด็กชายวรายุทธ  ตอนะรักษ์</t>
  </si>
  <si>
    <t>04993</t>
  </si>
  <si>
    <t>เด็กชายทินกร  คำนวณ</t>
  </si>
  <si>
    <t>04994</t>
  </si>
  <si>
    <t>เด็กชายธีรพงศ์  วงษาคำ</t>
  </si>
  <si>
    <t>05027</t>
  </si>
  <si>
    <t>เด็กชายอัครพล  บรรเลง</t>
  </si>
  <si>
    <t>05029</t>
  </si>
  <si>
    <t>เด็กชายณัฐพล  กันใจ</t>
  </si>
  <si>
    <t>05031</t>
  </si>
  <si>
    <t>เด็กชายชยธร  อะทะไชย</t>
  </si>
  <si>
    <t>05038</t>
  </si>
  <si>
    <t>เด็กชายวินัย  จอแยะ</t>
  </si>
  <si>
    <t>05080</t>
  </si>
  <si>
    <t>เด็กชายเดชา  แซ่หลิ่ว</t>
  </si>
  <si>
    <t>05250</t>
  </si>
  <si>
    <t>เด็กชายปริตต์  แซ่เล้า</t>
  </si>
  <si>
    <t>05002</t>
  </si>
  <si>
    <t>เด็กหญิงวาสนา  ยะฝั้น</t>
  </si>
  <si>
    <t>05004</t>
  </si>
  <si>
    <t>เด็กหญิงธันยรักษ์  สุโลพันธ์</t>
  </si>
  <si>
    <t>05005</t>
  </si>
  <si>
    <t>เด็กหญิงสกาวรัตน์  ศรีกอน</t>
  </si>
  <si>
    <t>05017</t>
  </si>
  <si>
    <t>เด็กหญิงเมทินี  สายสุวรรณ์</t>
  </si>
  <si>
    <t>05020</t>
  </si>
  <si>
    <t>เด็กหญิงกัญญาณัฐ  มโนตา</t>
  </si>
  <si>
    <t>05021</t>
  </si>
  <si>
    <t>เด็กหญิงบุษยมาส  ศรีทองคำ</t>
  </si>
  <si>
    <t>05040</t>
  </si>
  <si>
    <t>เด็กหญิงนิลาวัลย์  แซ่หวาง</t>
  </si>
  <si>
    <t>05042</t>
  </si>
  <si>
    <t>เด็กหญิงปนัดดา  ไวทยาคม</t>
  </si>
  <si>
    <t>05044</t>
  </si>
  <si>
    <t>เด็กหญิงสลิลญา  ท้าวผาบ</t>
  </si>
  <si>
    <t>05049</t>
  </si>
  <si>
    <t>เด็กหญิงลลิตา  กุนทนุ</t>
  </si>
  <si>
    <t>05052</t>
  </si>
  <si>
    <t>เด็กหญิงยุวธิดา  กินนาธรรม</t>
  </si>
  <si>
    <t>05057</t>
  </si>
  <si>
    <t>เด็กหญิงปนัสยา  ยองขอด</t>
  </si>
  <si>
    <t>05058</t>
  </si>
  <si>
    <t>เด็กหญิงจาพอ  เรเชอ</t>
  </si>
  <si>
    <t>05136</t>
  </si>
  <si>
    <t>เด็กหญิงณัฐวารี  การดี</t>
  </si>
  <si>
    <t>(นางสาวกชพรรรณ ศรีทอง)</t>
  </si>
  <si>
    <t>(นายพิบูลย์  แสงทอง)</t>
  </si>
  <si>
    <t>3/2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</si>
</sst>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102">
    <font>
      <sz val="14"/>
      <name val="Cordia New"/>
      <family val="0"/>
    </font>
    <font>
      <sz val="11"/>
      <color indexed="8"/>
      <name val="Calibri"/>
      <family val="2"/>
    </font>
    <font>
      <b/>
      <sz val="14"/>
      <name val="BrowalliaUPC"/>
      <family val="2"/>
    </font>
    <font>
      <sz val="14"/>
      <name val="BrowalliaUPC"/>
      <family val="2"/>
    </font>
    <font>
      <sz val="16"/>
      <name val="BrowalliaUPC"/>
      <family val="2"/>
    </font>
    <font>
      <sz val="14"/>
      <color indexed="10"/>
      <name val="BrowalliaUPC"/>
      <family val="2"/>
    </font>
    <font>
      <sz val="14"/>
      <color indexed="8"/>
      <name val="BrowalliaUPC"/>
      <family val="2"/>
    </font>
    <font>
      <sz val="8"/>
      <name val="Cordia New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Browallia New"/>
      <family val="2"/>
    </font>
    <font>
      <b/>
      <sz val="22"/>
      <color indexed="12"/>
      <name val="Browallia New"/>
      <family val="2"/>
    </font>
    <font>
      <b/>
      <sz val="18"/>
      <color indexed="16"/>
      <name val="Browallia New"/>
      <family val="2"/>
    </font>
    <font>
      <sz val="18"/>
      <name val="Browallia New"/>
      <family val="2"/>
    </font>
    <font>
      <sz val="18"/>
      <color indexed="17"/>
      <name val="Browallia New"/>
      <family val="2"/>
    </font>
    <font>
      <sz val="18"/>
      <color indexed="30"/>
      <name val="Browallia New"/>
      <family val="2"/>
    </font>
    <font>
      <sz val="18"/>
      <color indexed="53"/>
      <name val="Browallia New"/>
      <family val="2"/>
    </font>
    <font>
      <sz val="18"/>
      <color indexed="10"/>
      <name val="Browallia New"/>
      <family val="2"/>
    </font>
    <font>
      <sz val="14"/>
      <color indexed="12"/>
      <name val="Browallia New"/>
      <family val="2"/>
    </font>
    <font>
      <sz val="14"/>
      <color indexed="53"/>
      <name val="Browallia New"/>
      <family val="2"/>
    </font>
    <font>
      <sz val="14"/>
      <color indexed="10"/>
      <name val="Browallia New"/>
      <family val="2"/>
    </font>
    <font>
      <u val="single"/>
      <sz val="18"/>
      <color indexed="53"/>
      <name val="Browallia New"/>
      <family val="2"/>
    </font>
    <font>
      <b/>
      <sz val="14"/>
      <name val="Browallia New"/>
      <family val="2"/>
    </font>
    <font>
      <sz val="14"/>
      <color indexed="14"/>
      <name val="Browallia New"/>
      <family val="2"/>
    </font>
    <font>
      <sz val="18"/>
      <color indexed="12"/>
      <name val="Browallia New"/>
      <family val="2"/>
    </font>
    <font>
      <sz val="16"/>
      <color indexed="12"/>
      <name val="Browallia New"/>
      <family val="2"/>
    </font>
    <font>
      <b/>
      <sz val="10"/>
      <name val="BrowalliaUPC"/>
      <family val="2"/>
    </font>
    <font>
      <b/>
      <sz val="16"/>
      <color indexed="56"/>
      <name val="BrowalliaUPC"/>
      <family val="2"/>
    </font>
    <font>
      <sz val="20"/>
      <name val="Angsana New"/>
      <family val="1"/>
    </font>
    <font>
      <sz val="16"/>
      <name val="Angsana New"/>
      <family val="1"/>
    </font>
    <font>
      <sz val="17"/>
      <color indexed="8"/>
      <name val="Cordia New"/>
      <family val="0"/>
    </font>
    <font>
      <sz val="18"/>
      <color indexed="10"/>
      <name val="BrowalliaUPC"/>
      <family val="0"/>
    </font>
    <font>
      <sz val="18"/>
      <color indexed="56"/>
      <name val="BrowalliaUPC"/>
      <family val="0"/>
    </font>
    <font>
      <sz val="14"/>
      <color indexed="8"/>
      <name val="Cordia New"/>
      <family val="0"/>
    </font>
    <font>
      <sz val="16"/>
      <color indexed="8"/>
      <name val="Cordia New"/>
      <family val="0"/>
    </font>
    <font>
      <sz val="13.2"/>
      <color indexed="8"/>
      <name val="Cordia New"/>
      <family val="0"/>
    </font>
    <font>
      <sz val="15.75"/>
      <color indexed="8"/>
      <name val="Cordia New"/>
      <family val="0"/>
    </font>
    <font>
      <sz val="16"/>
      <color indexed="8"/>
      <name val="Browallia New"/>
      <family val="0"/>
    </font>
    <font>
      <sz val="18"/>
      <color indexed="8"/>
      <name val="BrowalliaUPC"/>
      <family val="0"/>
    </font>
    <font>
      <sz val="12.15"/>
      <color indexed="8"/>
      <name val="Cordia New"/>
      <family val="0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Browallia New"/>
      <family val="2"/>
    </font>
    <font>
      <sz val="14"/>
      <color indexed="8"/>
      <name val="Browallia New"/>
      <family val="2"/>
    </font>
    <font>
      <sz val="18"/>
      <color indexed="8"/>
      <name val="Browallia New"/>
      <family val="2"/>
    </font>
    <font>
      <sz val="18"/>
      <color indexed="13"/>
      <name val="Browallia New"/>
      <family val="2"/>
    </font>
    <font>
      <sz val="14"/>
      <color indexed="56"/>
      <name val="BrowalliaUPC"/>
      <family val="2"/>
    </font>
    <font>
      <b/>
      <sz val="24"/>
      <color indexed="30"/>
      <name val="Angsana New"/>
      <family val="1"/>
    </font>
    <font>
      <b/>
      <sz val="18"/>
      <color indexed="10"/>
      <name val="Browallia New"/>
      <family val="2"/>
    </font>
    <font>
      <b/>
      <sz val="24"/>
      <color indexed="36"/>
      <name val="Angsana New"/>
      <family val="1"/>
    </font>
    <font>
      <b/>
      <sz val="22"/>
      <color indexed="30"/>
      <name val="Angsana New"/>
      <family val="1"/>
    </font>
    <font>
      <b/>
      <sz val="28"/>
      <color indexed="30"/>
      <name val="Angsana New"/>
      <family val="1"/>
    </font>
    <font>
      <b/>
      <sz val="16"/>
      <color indexed="30"/>
      <name val="BrowalliaUPC"/>
      <family val="0"/>
    </font>
    <font>
      <b/>
      <sz val="14"/>
      <color indexed="30"/>
      <name val="BrowalliaUPC"/>
      <family val="0"/>
    </font>
    <font>
      <b/>
      <sz val="16"/>
      <color indexed="30"/>
      <name val="Browall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Browallia New"/>
      <family val="2"/>
    </font>
    <font>
      <sz val="16"/>
      <color theme="1"/>
      <name val="Browallia New"/>
      <family val="2"/>
    </font>
    <font>
      <sz val="18"/>
      <color theme="9" tint="-0.24997000396251678"/>
      <name val="Browallia New"/>
      <family val="2"/>
    </font>
    <font>
      <sz val="14"/>
      <color theme="1"/>
      <name val="Browallia New"/>
      <family val="2"/>
    </font>
    <font>
      <sz val="18"/>
      <color theme="1"/>
      <name val="Browallia New"/>
      <family val="2"/>
    </font>
    <font>
      <sz val="18"/>
      <color rgb="FFFFFF00"/>
      <name val="Browallia New"/>
      <family val="2"/>
    </font>
    <font>
      <sz val="14"/>
      <color rgb="FFFF0000"/>
      <name val="BrowalliaUPC"/>
      <family val="2"/>
    </font>
    <font>
      <sz val="14"/>
      <color rgb="FF002060"/>
      <name val="BrowalliaUPC"/>
      <family val="2"/>
    </font>
    <font>
      <b/>
      <sz val="24"/>
      <color rgb="FF0070C0"/>
      <name val="Angsana New"/>
      <family val="1"/>
    </font>
    <font>
      <b/>
      <sz val="18"/>
      <color rgb="FFFF0000"/>
      <name val="Browallia New"/>
      <family val="2"/>
    </font>
    <font>
      <sz val="18"/>
      <color rgb="FFFF0000"/>
      <name val="Browallia New"/>
      <family val="2"/>
    </font>
    <font>
      <b/>
      <sz val="22"/>
      <color rgb="FF0070C0"/>
      <name val="Angsana New"/>
      <family val="1"/>
    </font>
    <font>
      <b/>
      <sz val="28"/>
      <color rgb="FF0070C0"/>
      <name val="Angsana New"/>
      <family val="1"/>
    </font>
    <font>
      <b/>
      <sz val="24"/>
      <color rgb="FF7030A0"/>
      <name val="Angsana New"/>
      <family val="1"/>
    </font>
    <font>
      <b/>
      <sz val="16"/>
      <color rgb="FF002060"/>
      <name val="BrowalliaUPC"/>
      <family val="2"/>
    </font>
    <font>
      <b/>
      <sz val="8"/>
      <name val="Cordia Ne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FF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20" borderId="1" applyNumberFormat="0" applyAlignment="0" applyProtection="0"/>
    <xf numFmtId="0" fontId="72" fillId="0" borderId="2" applyNumberFormat="0" applyFill="0" applyAlignment="0" applyProtection="0"/>
    <xf numFmtId="9" fontId="0" fillId="0" borderId="0" applyFont="0" applyFill="0" applyBorder="0" applyAlignment="0" applyProtection="0"/>
    <xf numFmtId="0" fontId="73" fillId="21" borderId="0" applyNumberFormat="0" applyBorder="0" applyAlignment="0" applyProtection="0"/>
    <xf numFmtId="0" fontId="74" fillId="22" borderId="3" applyNumberFormat="0" applyAlignment="0" applyProtection="0"/>
    <xf numFmtId="0" fontId="75" fillId="22" borderId="4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3" borderId="0" applyNumberFormat="0" applyBorder="0" applyAlignment="0" applyProtection="0"/>
    <xf numFmtId="0" fontId="80" fillId="24" borderId="4" applyNumberFormat="0" applyAlignment="0" applyProtection="0"/>
    <xf numFmtId="0" fontId="81" fillId="25" borderId="0" applyNumberFormat="0" applyBorder="0" applyAlignment="0" applyProtection="0"/>
    <xf numFmtId="0" fontId="82" fillId="0" borderId="5" applyNumberFormat="0" applyFill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0" fillId="32" borderId="6" applyNumberFormat="0" applyFont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5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/>
    </xf>
    <xf numFmtId="0" fontId="3" fillId="33" borderId="36" xfId="0" applyFont="1" applyFill="1" applyBorder="1" applyAlignment="1">
      <alignment/>
    </xf>
    <xf numFmtId="0" fontId="3" fillId="33" borderId="37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39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44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38" xfId="0" applyFont="1" applyFill="1" applyBorder="1" applyAlignment="1" applyProtection="1">
      <alignment horizontal="center"/>
      <protection locked="0"/>
    </xf>
    <xf numFmtId="0" fontId="5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" fillId="33" borderId="40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5" fillId="0" borderId="51" xfId="0" applyFont="1" applyFill="1" applyBorder="1" applyAlignment="1" applyProtection="1">
      <alignment horizontal="center"/>
      <protection locked="0"/>
    </xf>
    <xf numFmtId="0" fontId="5" fillId="0" borderId="47" xfId="0" applyFont="1" applyFill="1" applyBorder="1" applyAlignment="1" applyProtection="1">
      <alignment horizontal="center"/>
      <protection locked="0"/>
    </xf>
    <xf numFmtId="0" fontId="5" fillId="0" borderId="48" xfId="0" applyFont="1" applyFill="1" applyBorder="1" applyAlignment="1" applyProtection="1">
      <alignment horizontal="center"/>
      <protection locked="0"/>
    </xf>
    <xf numFmtId="0" fontId="5" fillId="0" borderId="49" xfId="0" applyFont="1" applyFill="1" applyBorder="1" applyAlignment="1" applyProtection="1">
      <alignment horizontal="center"/>
      <protection locked="0"/>
    </xf>
    <xf numFmtId="0" fontId="5" fillId="0" borderId="50" xfId="0" applyFont="1" applyFill="1" applyBorder="1" applyAlignment="1" applyProtection="1">
      <alignment horizontal="center"/>
      <protection locked="0"/>
    </xf>
    <xf numFmtId="0" fontId="4" fillId="33" borderId="51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39" xfId="0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1" fontId="5" fillId="0" borderId="49" xfId="0" applyNumberFormat="1" applyFont="1" applyBorder="1" applyAlignment="1">
      <alignment horizontal="center" vertical="center"/>
    </xf>
    <xf numFmtId="16" fontId="3" fillId="33" borderId="33" xfId="0" applyNumberFormat="1" applyFont="1" applyFill="1" applyBorder="1" applyAlignment="1">
      <alignment horizontal="center" vertical="center"/>
    </xf>
    <xf numFmtId="0" fontId="3" fillId="33" borderId="33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 applyProtection="1">
      <alignment horizontal="left"/>
      <protection locked="0"/>
    </xf>
    <xf numFmtId="0" fontId="3" fillId="0" borderId="45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3" fillId="33" borderId="53" xfId="0" applyFont="1" applyFill="1" applyBorder="1" applyAlignment="1">
      <alignment horizontal="center" vertical="center"/>
    </xf>
    <xf numFmtId="16" fontId="3" fillId="33" borderId="5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86" fillId="0" borderId="0" xfId="0" applyFont="1" applyAlignment="1">
      <alignment/>
    </xf>
    <xf numFmtId="0" fontId="11" fillId="0" borderId="0" xfId="0" applyFont="1" applyBorder="1" applyAlignment="1">
      <alignment/>
    </xf>
    <xf numFmtId="0" fontId="86" fillId="0" borderId="0" xfId="0" applyFont="1" applyBorder="1" applyAlignment="1">
      <alignment/>
    </xf>
    <xf numFmtId="0" fontId="86" fillId="0" borderId="0" xfId="0" applyFont="1" applyBorder="1" applyAlignment="1">
      <alignment horizontal="center"/>
    </xf>
    <xf numFmtId="0" fontId="8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88" fillId="0" borderId="0" xfId="0" applyFont="1" applyBorder="1" applyAlignment="1" quotePrefix="1">
      <alignment horizontal="left"/>
    </xf>
    <xf numFmtId="0" fontId="89" fillId="0" borderId="0" xfId="0" applyFont="1" applyBorder="1" applyAlignment="1">
      <alignment horizontal="left"/>
    </xf>
    <xf numFmtId="0" fontId="9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13" fillId="0" borderId="0" xfId="0" applyFont="1" applyAlignment="1">
      <alignment/>
    </xf>
    <xf numFmtId="0" fontId="23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18" fillId="0" borderId="0" xfId="0" applyFont="1" applyAlignment="1">
      <alignment/>
    </xf>
    <xf numFmtId="0" fontId="24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15" fontId="18" fillId="0" borderId="0" xfId="0" applyNumberFormat="1" applyFont="1" applyBorder="1" applyAlignment="1">
      <alignment horizontal="center"/>
    </xf>
    <xf numFmtId="0" fontId="3" fillId="33" borderId="4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91" fillId="34" borderId="0" xfId="0" applyFont="1" applyFill="1" applyBorder="1" applyAlignment="1">
      <alignment horizontal="center"/>
    </xf>
    <xf numFmtId="0" fontId="13" fillId="35" borderId="0" xfId="0" applyFont="1" applyFill="1" applyBorder="1" applyAlignment="1">
      <alignment horizontal="left"/>
    </xf>
    <xf numFmtId="0" fontId="13" fillId="35" borderId="0" xfId="0" applyFont="1" applyFill="1" applyBorder="1" applyAlignment="1">
      <alignment/>
    </xf>
    <xf numFmtId="0" fontId="13" fillId="35" borderId="0" xfId="0" applyFont="1" applyFill="1" applyBorder="1" applyAlignment="1">
      <alignment horizontal="center"/>
    </xf>
    <xf numFmtId="0" fontId="86" fillId="35" borderId="0" xfId="0" applyFont="1" applyFill="1" applyBorder="1" applyAlignment="1">
      <alignment/>
    </xf>
    <xf numFmtId="0" fontId="86" fillId="35" borderId="0" xfId="0" applyFont="1" applyFill="1" applyAlignment="1">
      <alignment/>
    </xf>
    <xf numFmtId="0" fontId="3" fillId="36" borderId="0" xfId="0" applyFont="1" applyFill="1" applyBorder="1" applyAlignment="1">
      <alignment horizontal="center" vertical="center"/>
    </xf>
    <xf numFmtId="0" fontId="5" fillId="36" borderId="0" xfId="0" applyFont="1" applyFill="1" applyBorder="1" applyAlignment="1" applyProtection="1">
      <alignment horizontal="left"/>
      <protection locked="0"/>
    </xf>
    <xf numFmtId="0" fontId="3" fillId="36" borderId="0" xfId="0" applyFont="1" applyFill="1" applyAlignment="1">
      <alignment/>
    </xf>
    <xf numFmtId="0" fontId="3" fillId="33" borderId="33" xfId="0" applyNumberFormat="1" applyFont="1" applyFill="1" applyBorder="1" applyAlignment="1">
      <alignment horizontal="center" vertical="center"/>
    </xf>
    <xf numFmtId="0" fontId="92" fillId="0" borderId="12" xfId="0" applyFont="1" applyBorder="1" applyAlignment="1">
      <alignment horizontal="center"/>
    </xf>
    <xf numFmtId="0" fontId="92" fillId="0" borderId="16" xfId="0" applyFont="1" applyBorder="1" applyAlignment="1">
      <alignment horizontal="center"/>
    </xf>
    <xf numFmtId="0" fontId="92" fillId="0" borderId="18" xfId="0" applyFont="1" applyBorder="1" applyAlignment="1">
      <alignment horizontal="center"/>
    </xf>
    <xf numFmtId="0" fontId="3" fillId="37" borderId="41" xfId="0" applyFont="1" applyFill="1" applyBorder="1" applyAlignment="1">
      <alignment horizontal="center"/>
    </xf>
    <xf numFmtId="0" fontId="3" fillId="37" borderId="33" xfId="0" applyFont="1" applyFill="1" applyBorder="1" applyAlignment="1">
      <alignment horizontal="center"/>
    </xf>
    <xf numFmtId="0" fontId="3" fillId="0" borderId="10" xfId="0" applyFont="1" applyBorder="1" applyAlignment="1">
      <alignment vertical="top"/>
    </xf>
    <xf numFmtId="0" fontId="3" fillId="0" borderId="4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 vertical="top"/>
    </xf>
    <xf numFmtId="0" fontId="3" fillId="0" borderId="41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0" xfId="0" applyFont="1" applyFill="1" applyBorder="1" applyAlignment="1" applyProtection="1">
      <alignment horizontal="center"/>
      <protection locked="0"/>
    </xf>
    <xf numFmtId="0" fontId="3" fillId="0" borderId="41" xfId="0" applyFont="1" applyFill="1" applyBorder="1" applyAlignment="1" applyProtection="1">
      <alignment horizontal="center"/>
      <protection locked="0"/>
    </xf>
    <xf numFmtId="0" fontId="3" fillId="0" borderId="33" xfId="0" applyFont="1" applyFill="1" applyBorder="1" applyAlignment="1" applyProtection="1">
      <alignment horizontal="center"/>
      <protection locked="0"/>
    </xf>
    <xf numFmtId="0" fontId="3" fillId="0" borderId="34" xfId="0" applyFont="1" applyFill="1" applyBorder="1" applyAlignment="1" applyProtection="1">
      <alignment horizontal="center"/>
      <protection locked="0"/>
    </xf>
    <xf numFmtId="0" fontId="5" fillId="36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93" fillId="0" borderId="0" xfId="0" applyFont="1" applyAlignment="1">
      <alignment/>
    </xf>
    <xf numFmtId="0" fontId="2" fillId="33" borderId="30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6" fillId="33" borderId="31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30" xfId="0" applyFont="1" applyFill="1" applyBorder="1" applyAlignment="1">
      <alignment vertical="center"/>
    </xf>
    <xf numFmtId="0" fontId="2" fillId="38" borderId="0" xfId="0" applyFont="1" applyFill="1" applyAlignment="1">
      <alignment vertical="center"/>
    </xf>
    <xf numFmtId="0" fontId="2" fillId="38" borderId="53" xfId="0" applyFont="1" applyFill="1" applyBorder="1" applyAlignment="1">
      <alignment vertical="center"/>
    </xf>
    <xf numFmtId="0" fontId="2" fillId="38" borderId="30" xfId="0" applyFont="1" applyFill="1" applyBorder="1" applyAlignment="1">
      <alignment horizontal="center" vertical="center"/>
    </xf>
    <xf numFmtId="0" fontId="2" fillId="38" borderId="31" xfId="0" applyFont="1" applyFill="1" applyBorder="1" applyAlignment="1">
      <alignment horizontal="center" vertical="center"/>
    </xf>
    <xf numFmtId="0" fontId="2" fillId="38" borderId="32" xfId="0" applyFont="1" applyFill="1" applyBorder="1" applyAlignment="1">
      <alignment horizontal="center" vertical="center"/>
    </xf>
    <xf numFmtId="0" fontId="2" fillId="38" borderId="15" xfId="0" applyFont="1" applyFill="1" applyBorder="1" applyAlignment="1">
      <alignment horizontal="center" vertical="center"/>
    </xf>
    <xf numFmtId="0" fontId="2" fillId="38" borderId="30" xfId="0" applyFont="1" applyFill="1" applyBorder="1" applyAlignment="1">
      <alignment vertical="center"/>
    </xf>
    <xf numFmtId="0" fontId="2" fillId="38" borderId="25" xfId="0" applyFont="1" applyFill="1" applyBorder="1" applyAlignment="1">
      <alignment vertical="center"/>
    </xf>
    <xf numFmtId="0" fontId="2" fillId="38" borderId="27" xfId="0" applyFont="1" applyFill="1" applyBorder="1" applyAlignment="1">
      <alignment horizontal="center" vertical="center"/>
    </xf>
    <xf numFmtId="0" fontId="2" fillId="38" borderId="28" xfId="0" applyFont="1" applyFill="1" applyBorder="1" applyAlignment="1">
      <alignment vertical="center"/>
    </xf>
    <xf numFmtId="0" fontId="2" fillId="38" borderId="29" xfId="0" applyFont="1" applyFill="1" applyBorder="1" applyAlignment="1">
      <alignment horizontal="center" vertical="center"/>
    </xf>
    <xf numFmtId="0" fontId="2" fillId="38" borderId="26" xfId="0" applyFont="1" applyFill="1" applyBorder="1" applyAlignment="1">
      <alignment horizontal="center" vertical="center"/>
    </xf>
    <xf numFmtId="0" fontId="2" fillId="38" borderId="29" xfId="0" applyFont="1" applyFill="1" applyBorder="1" applyAlignment="1">
      <alignment vertical="center"/>
    </xf>
    <xf numFmtId="0" fontId="3" fillId="38" borderId="0" xfId="0" applyFont="1" applyFill="1" applyAlignment="1">
      <alignment vertical="center"/>
    </xf>
    <xf numFmtId="0" fontId="2" fillId="38" borderId="32" xfId="0" applyFont="1" applyFill="1" applyBorder="1" applyAlignment="1">
      <alignment vertical="center"/>
    </xf>
    <xf numFmtId="0" fontId="0" fillId="38" borderId="0" xfId="0" applyFill="1" applyAlignment="1">
      <alignment vertical="center"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33" borderId="57" xfId="0" applyFont="1" applyFill="1" applyBorder="1" applyAlignment="1">
      <alignment horizontal="center" vertical="center"/>
    </xf>
    <xf numFmtId="0" fontId="3" fillId="0" borderId="57" xfId="0" applyFont="1" applyFill="1" applyBorder="1" applyAlignment="1" applyProtection="1">
      <alignment horizontal="center"/>
      <protection locked="0"/>
    </xf>
    <xf numFmtId="0" fontId="3" fillId="0" borderId="58" xfId="0" applyFont="1" applyFill="1" applyBorder="1" applyAlignment="1" applyProtection="1">
      <alignment horizontal="left"/>
      <protection locked="0"/>
    </xf>
    <xf numFmtId="0" fontId="3" fillId="0" borderId="58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36" borderId="0" xfId="0" applyFont="1" applyFill="1" applyBorder="1" applyAlignment="1" applyProtection="1">
      <alignment horizontal="center"/>
      <protection locked="0"/>
    </xf>
    <xf numFmtId="0" fontId="3" fillId="33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 applyProtection="1">
      <alignment horizontal="left"/>
      <protection locked="0"/>
    </xf>
    <xf numFmtId="16" fontId="3" fillId="36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94" fillId="0" borderId="0" xfId="0" applyFont="1" applyAlignment="1">
      <alignment horizontal="center"/>
    </xf>
    <xf numFmtId="0" fontId="94" fillId="0" borderId="61" xfId="0" applyFont="1" applyBorder="1" applyAlignment="1">
      <alignment horizontal="center"/>
    </xf>
    <xf numFmtId="0" fontId="94" fillId="0" borderId="58" xfId="0" applyFont="1" applyBorder="1" applyAlignment="1">
      <alignment horizontal="center"/>
    </xf>
    <xf numFmtId="0" fontId="94" fillId="0" borderId="59" xfId="0" applyFont="1" applyBorder="1" applyAlignment="1">
      <alignment horizontal="center"/>
    </xf>
    <xf numFmtId="0" fontId="94" fillId="0" borderId="63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94" fillId="0" borderId="64" xfId="0" applyFont="1" applyBorder="1" applyAlignment="1">
      <alignment horizontal="center"/>
    </xf>
    <xf numFmtId="0" fontId="28" fillId="0" borderId="63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64" xfId="0" applyFont="1" applyBorder="1" applyAlignment="1">
      <alignment/>
    </xf>
    <xf numFmtId="0" fontId="28" fillId="0" borderId="19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18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Border="1" applyAlignment="1">
      <alignment horizontal="center"/>
    </xf>
    <xf numFmtId="0" fontId="95" fillId="35" borderId="0" xfId="0" applyFont="1" applyFill="1" applyBorder="1" applyAlignment="1">
      <alignment horizontal="center"/>
    </xf>
    <xf numFmtId="0" fontId="96" fillId="35" borderId="0" xfId="0" applyFont="1" applyFill="1" applyBorder="1" applyAlignment="1">
      <alignment horizontal="center"/>
    </xf>
    <xf numFmtId="0" fontId="97" fillId="0" borderId="0" xfId="0" applyFont="1" applyAlignment="1">
      <alignment horizontal="center"/>
    </xf>
    <xf numFmtId="0" fontId="98" fillId="0" borderId="0" xfId="0" applyFont="1" applyAlignment="1">
      <alignment horizontal="center"/>
    </xf>
    <xf numFmtId="0" fontId="98" fillId="0" borderId="0" xfId="0" applyFont="1" applyAlignment="1">
      <alignment horizontal="center" vertical="center"/>
    </xf>
    <xf numFmtId="0" fontId="94" fillId="0" borderId="0" xfId="0" applyFont="1" applyAlignment="1">
      <alignment horizontal="center"/>
    </xf>
    <xf numFmtId="0" fontId="9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33" borderId="30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9" borderId="30" xfId="0" applyFont="1" applyFill="1" applyBorder="1" applyAlignment="1">
      <alignment horizontal="center" vertical="center"/>
    </xf>
    <xf numFmtId="0" fontId="2" fillId="39" borderId="32" xfId="0" applyFont="1" applyFill="1" applyBorder="1" applyAlignment="1">
      <alignment horizontal="center" vertical="center"/>
    </xf>
    <xf numFmtId="0" fontId="2" fillId="39" borderId="56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3" fillId="33" borderId="65" xfId="0" applyFont="1" applyFill="1" applyBorder="1" applyAlignment="1">
      <alignment horizontal="center" textRotation="90"/>
    </xf>
    <xf numFmtId="0" fontId="3" fillId="33" borderId="44" xfId="0" applyFont="1" applyFill="1" applyBorder="1" applyAlignment="1">
      <alignment horizontal="center" textRotation="90"/>
    </xf>
    <xf numFmtId="0" fontId="3" fillId="33" borderId="21" xfId="0" applyFont="1" applyFill="1" applyBorder="1" applyAlignment="1">
      <alignment horizontal="center" textRotation="90"/>
    </xf>
    <xf numFmtId="0" fontId="3" fillId="33" borderId="66" xfId="0" applyFont="1" applyFill="1" applyBorder="1" applyAlignment="1">
      <alignment horizontal="center" textRotation="90"/>
    </xf>
    <xf numFmtId="0" fontId="3" fillId="33" borderId="13" xfId="0" applyFont="1" applyFill="1" applyBorder="1" applyAlignment="1">
      <alignment horizontal="center" textRotation="90"/>
    </xf>
    <xf numFmtId="0" fontId="3" fillId="33" borderId="14" xfId="0" applyFont="1" applyFill="1" applyBorder="1" applyAlignment="1">
      <alignment horizontal="center" textRotation="90"/>
    </xf>
    <xf numFmtId="0" fontId="3" fillId="33" borderId="40" xfId="0" applyFont="1" applyFill="1" applyBorder="1" applyAlignment="1">
      <alignment horizontal="center" textRotation="90"/>
    </xf>
    <xf numFmtId="0" fontId="3" fillId="33" borderId="41" xfId="0" applyFont="1" applyFill="1" applyBorder="1" applyAlignment="1">
      <alignment horizontal="center" textRotation="90"/>
    </xf>
    <xf numFmtId="0" fontId="3" fillId="33" borderId="34" xfId="0" applyFont="1" applyFill="1" applyBorder="1" applyAlignment="1">
      <alignment horizontal="center" textRotation="90"/>
    </xf>
    <xf numFmtId="0" fontId="3" fillId="33" borderId="35" xfId="0" applyFont="1" applyFill="1" applyBorder="1" applyAlignment="1">
      <alignment horizontal="center" textRotation="90"/>
    </xf>
    <xf numFmtId="0" fontId="3" fillId="33" borderId="24" xfId="0" applyFont="1" applyFill="1" applyBorder="1" applyAlignment="1">
      <alignment horizontal="center" textRotation="90"/>
    </xf>
    <xf numFmtId="0" fontId="3" fillId="33" borderId="39" xfId="0" applyFont="1" applyFill="1" applyBorder="1" applyAlignment="1">
      <alignment horizontal="center" textRotation="90"/>
    </xf>
    <xf numFmtId="0" fontId="2" fillId="39" borderId="30" xfId="0" applyFont="1" applyFill="1" applyBorder="1" applyAlignment="1">
      <alignment horizontal="center"/>
    </xf>
    <xf numFmtId="0" fontId="2" fillId="39" borderId="32" xfId="0" applyFont="1" applyFill="1" applyBorder="1" applyAlignment="1">
      <alignment horizontal="center"/>
    </xf>
    <xf numFmtId="0" fontId="2" fillId="39" borderId="56" xfId="0" applyFont="1" applyFill="1" applyBorder="1" applyAlignment="1">
      <alignment horizontal="center"/>
    </xf>
    <xf numFmtId="0" fontId="2" fillId="7" borderId="30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7" borderId="56" xfId="0" applyFont="1" applyFill="1" applyBorder="1" applyAlignment="1">
      <alignment horizontal="center" vertical="center"/>
    </xf>
    <xf numFmtId="0" fontId="2" fillId="33" borderId="67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68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40" borderId="30" xfId="0" applyFont="1" applyFill="1" applyBorder="1" applyAlignment="1">
      <alignment horizontal="center" vertical="center"/>
    </xf>
    <xf numFmtId="0" fontId="2" fillId="40" borderId="32" xfId="0" applyFont="1" applyFill="1" applyBorder="1" applyAlignment="1">
      <alignment horizontal="center" vertical="center"/>
    </xf>
    <xf numFmtId="0" fontId="2" fillId="40" borderId="56" xfId="0" applyFont="1" applyFill="1" applyBorder="1" applyAlignment="1">
      <alignment horizontal="center" vertical="center"/>
    </xf>
    <xf numFmtId="0" fontId="2" fillId="38" borderId="30" xfId="0" applyFont="1" applyFill="1" applyBorder="1" applyAlignment="1">
      <alignment horizontal="center" vertical="center"/>
    </xf>
    <xf numFmtId="0" fontId="2" fillId="38" borderId="32" xfId="0" applyFont="1" applyFill="1" applyBorder="1" applyAlignment="1">
      <alignment horizontal="center" vertical="center"/>
    </xf>
    <xf numFmtId="0" fontId="2" fillId="38" borderId="5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38" borderId="67" xfId="0" applyFont="1" applyFill="1" applyBorder="1" applyAlignment="1">
      <alignment horizontal="center" vertical="center"/>
    </xf>
    <xf numFmtId="0" fontId="2" fillId="38" borderId="52" xfId="0" applyFont="1" applyFill="1" applyBorder="1" applyAlignment="1">
      <alignment horizontal="center" vertical="center"/>
    </xf>
    <xf numFmtId="0" fontId="2" fillId="38" borderId="68" xfId="0" applyFont="1" applyFill="1" applyBorder="1" applyAlignment="1">
      <alignment horizontal="center" vertical="center"/>
    </xf>
    <xf numFmtId="0" fontId="2" fillId="32" borderId="30" xfId="0" applyFont="1" applyFill="1" applyBorder="1" applyAlignment="1">
      <alignment horizontal="center" vertical="center"/>
    </xf>
    <xf numFmtId="0" fontId="2" fillId="32" borderId="32" xfId="0" applyFont="1" applyFill="1" applyBorder="1" applyAlignment="1">
      <alignment horizontal="center" vertical="center"/>
    </xf>
    <xf numFmtId="0" fontId="2" fillId="32" borderId="5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00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66CC"/>
                </a:solidFill>
              </a:rPr>
              <a:t>สรุปภาพรวมการประเมิน SDQ 5 ด้าน</a:t>
            </a:r>
          </a:p>
        </c:rich>
      </c:tx>
      <c:layout>
        <c:manualLayout>
          <c:xMode val="factor"/>
          <c:yMode val="factor"/>
          <c:x val="-0.328"/>
          <c:y val="-0.03025"/>
        </c:manualLayout>
      </c:layout>
      <c:spPr>
        <a:solidFill>
          <a:srgbClr val="FCD5B5"/>
        </a:solidFill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44"/>
          <c:y val="0.09475"/>
          <c:w val="0.941"/>
          <c:h val="0.8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graph!$C$10</c:f>
              <c:strCache>
                <c:ptCount val="1"/>
                <c:pt idx="0">
                  <c:v>ปกติ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graph!$D$9:$H$9</c:f>
              <c:strCache/>
            </c:strRef>
          </c:cat>
          <c:val>
            <c:numRef>
              <c:f>graph!$D$10:$H$10</c:f>
              <c:numCache/>
            </c:numRef>
          </c:val>
          <c:shape val="box"/>
        </c:ser>
        <c:ser>
          <c:idx val="1"/>
          <c:order val="1"/>
          <c:tx>
            <c:strRef>
              <c:f>graph!$C$11</c:f>
              <c:strCache>
                <c:ptCount val="1"/>
                <c:pt idx="0">
                  <c:v>เสิ่ยง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5E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graph!$D$9:$H$9</c:f>
              <c:strCache/>
            </c:strRef>
          </c:cat>
          <c:val>
            <c:numRef>
              <c:f>graph!$D$11:$H$11</c:f>
              <c:numCache/>
            </c:numRef>
          </c:val>
          <c:shape val="box"/>
        </c:ser>
        <c:ser>
          <c:idx val="2"/>
          <c:order val="2"/>
          <c:tx>
            <c:strRef>
              <c:f>graph!$C$12</c:f>
              <c:strCache>
                <c:ptCount val="1"/>
                <c:pt idx="0">
                  <c:v>มีปัญหา</c:v>
                </c:pt>
              </c:strCache>
            </c:strRef>
          </c:tx>
          <c:spPr>
            <a:gradFill rotWithShape="1">
              <a:gsLst>
                <a:gs pos="0">
                  <a:srgbClr val="92D050"/>
                </a:gs>
                <a:gs pos="3999">
                  <a:srgbClr val="92D050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graph!$D$9:$H$9</c:f>
              <c:strCache/>
            </c:strRef>
          </c:cat>
          <c:val>
            <c:numRef>
              <c:f>graph!$D$12:$H$12</c:f>
              <c:numCache/>
            </c:numRef>
          </c:val>
          <c:shape val="box"/>
        </c:ser>
        <c:shape val="box"/>
        <c:axId val="47569863"/>
        <c:axId val="60269052"/>
      </c:bar3DChart>
      <c:catAx>
        <c:axId val="47569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66CC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19275"/>
              <c:y val="0.11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0269052"/>
        <c:crosses val="autoZero"/>
        <c:auto val="1"/>
        <c:lblOffset val="100"/>
        <c:tickLblSkip val="1"/>
        <c:noMultiLvlLbl val="0"/>
      </c:catAx>
      <c:valAx>
        <c:axId val="602690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66CC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129"/>
              <c:y val="0.06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75698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75"/>
          <c:y val="0.6945"/>
          <c:w val="0.10825"/>
          <c:h val="0.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2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DBEEF4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DBEEF4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66CC"/>
                </a:solidFill>
              </a:rPr>
              <a:t>กราฟสรุป แสดงกลุ่มปกติ กลุ่มเสี่ยง และกลุ่มมีปัญหา</a:t>
            </a:r>
          </a:p>
        </c:rich>
      </c:tx>
      <c:layout>
        <c:manualLayout>
          <c:xMode val="factor"/>
          <c:yMode val="factor"/>
          <c:x val="-0.258"/>
          <c:y val="-0.01375"/>
        </c:manualLayout>
      </c:layout>
      <c:spPr>
        <a:solidFill>
          <a:srgbClr val="FCD5B5"/>
        </a:solidFill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035"/>
          <c:y val="0.10375"/>
          <c:w val="0.9585"/>
          <c:h val="0.8832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CC99FF"/>
                  </a:gs>
                  <a:gs pos="100000">
                    <a:srgbClr val="5E47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92D050"/>
                  </a:gs>
                  <a:gs pos="9000">
                    <a:srgbClr val="92D05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graph!$C$15:$C$17</c:f>
              <c:strCache/>
            </c:strRef>
          </c:cat>
          <c:val>
            <c:numRef>
              <c:f>graph!$D$15:$D$17</c:f>
              <c:numCache/>
            </c:numRef>
          </c:val>
          <c:shape val="box"/>
        </c:ser>
        <c:shape val="box"/>
        <c:axId val="27752781"/>
        <c:axId val="40915594"/>
      </c:bar3DChart>
      <c:catAx>
        <c:axId val="27752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66CC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865"/>
              <c:y val="0.05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0915594"/>
        <c:crosses val="autoZero"/>
        <c:auto val="1"/>
        <c:lblOffset val="100"/>
        <c:tickLblSkip val="1"/>
        <c:noMultiLvlLbl val="0"/>
      </c:catAx>
      <c:valAx>
        <c:axId val="409155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66CC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13375"/>
              <c:y val="-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277527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175"/>
          <c:y val="0.51225"/>
          <c:w val="0.102"/>
          <c:h val="0.4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15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DBEEF4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DBEEF4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0</xdr:rowOff>
    </xdr:from>
    <xdr:to>
      <xdr:col>6</xdr:col>
      <xdr:colOff>571500</xdr:colOff>
      <xdr:row>2</xdr:row>
      <xdr:rowOff>266700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</xdr:rowOff>
    </xdr:from>
    <xdr:to>
      <xdr:col>10</xdr:col>
      <xdr:colOff>581025</xdr:colOff>
      <xdr:row>17</xdr:row>
      <xdr:rowOff>19050</xdr:rowOff>
    </xdr:to>
    <xdr:graphicFrame>
      <xdr:nvGraphicFramePr>
        <xdr:cNvPr id="1" name="Chart 1"/>
        <xdr:cNvGraphicFramePr/>
      </xdr:nvGraphicFramePr>
      <xdr:xfrm>
        <a:off x="333375" y="571500"/>
        <a:ext cx="60674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17</xdr:row>
      <xdr:rowOff>66675</xdr:rowOff>
    </xdr:from>
    <xdr:to>
      <xdr:col>10</xdr:col>
      <xdr:colOff>581025</xdr:colOff>
      <xdr:row>31</xdr:row>
      <xdr:rowOff>28575</xdr:rowOff>
    </xdr:to>
    <xdr:graphicFrame>
      <xdr:nvGraphicFramePr>
        <xdr:cNvPr id="2" name="Chart 2"/>
        <xdr:cNvGraphicFramePr/>
      </xdr:nvGraphicFramePr>
      <xdr:xfrm>
        <a:off x="333375" y="4610100"/>
        <a:ext cx="60674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4"/>
  <sheetViews>
    <sheetView zoomScalePageLayoutView="0" workbookViewId="0" topLeftCell="A10">
      <selection activeCell="L20" sqref="L20"/>
    </sheetView>
  </sheetViews>
  <sheetFormatPr defaultColWidth="9.140625" defaultRowHeight="21.75"/>
  <cols>
    <col min="1" max="16384" width="9.140625" style="123" customWidth="1"/>
  </cols>
  <sheetData>
    <row r="2" spans="2:14" ht="32.25">
      <c r="B2" s="122"/>
      <c r="D2" s="124" t="s">
        <v>63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2:14" ht="26.25">
      <c r="B3" s="126"/>
      <c r="C3" s="221" t="s">
        <v>90</v>
      </c>
      <c r="D3" s="221"/>
      <c r="E3" s="221"/>
      <c r="F3" s="221"/>
      <c r="G3" s="221"/>
      <c r="H3" s="221"/>
      <c r="I3" s="221"/>
      <c r="J3" s="221"/>
      <c r="K3" s="127"/>
      <c r="L3" s="125"/>
      <c r="M3" s="125"/>
      <c r="N3" s="125"/>
    </row>
    <row r="4" spans="2:14" ht="25.5">
      <c r="B4" s="128" t="s">
        <v>82</v>
      </c>
      <c r="C4" s="129"/>
      <c r="D4" s="129"/>
      <c r="E4" s="130"/>
      <c r="F4" s="129"/>
      <c r="G4" s="129"/>
      <c r="H4" s="129"/>
      <c r="I4" s="129"/>
      <c r="J4" s="130"/>
      <c r="K4" s="129"/>
      <c r="L4" s="126"/>
      <c r="M4" s="126"/>
      <c r="N4" s="126"/>
    </row>
    <row r="5" spans="2:14" ht="25.5">
      <c r="B5" s="128" t="s">
        <v>83</v>
      </c>
      <c r="C5" s="129"/>
      <c r="D5" s="129"/>
      <c r="E5" s="130"/>
      <c r="F5" s="129"/>
      <c r="G5" s="129"/>
      <c r="H5" s="129"/>
      <c r="I5" s="129"/>
      <c r="J5" s="130"/>
      <c r="K5" s="130"/>
      <c r="L5" s="125"/>
      <c r="M5" s="125"/>
      <c r="N5" s="125"/>
    </row>
    <row r="6" spans="2:14" ht="25.5">
      <c r="B6" s="128" t="s">
        <v>77</v>
      </c>
      <c r="C6" s="129"/>
      <c r="D6" s="129"/>
      <c r="E6" s="130"/>
      <c r="F6" s="129"/>
      <c r="G6" s="129"/>
      <c r="H6" s="129"/>
      <c r="I6" s="129"/>
      <c r="J6" s="130"/>
      <c r="K6" s="130"/>
      <c r="L6" s="125"/>
      <c r="M6" s="125"/>
      <c r="N6" s="125"/>
    </row>
    <row r="7" spans="2:14" ht="25.5">
      <c r="B7" s="128" t="s">
        <v>66</v>
      </c>
      <c r="C7" s="129"/>
      <c r="D7" s="129"/>
      <c r="E7" s="130"/>
      <c r="F7" s="129"/>
      <c r="G7" s="129"/>
      <c r="H7" s="129"/>
      <c r="I7" s="129"/>
      <c r="J7" s="130"/>
      <c r="K7" s="130"/>
      <c r="L7" s="125"/>
      <c r="M7" s="125"/>
      <c r="N7" s="125"/>
    </row>
    <row r="8" spans="2:14" ht="25.5">
      <c r="B8" s="128" t="s">
        <v>69</v>
      </c>
      <c r="C8" s="129"/>
      <c r="D8" s="129"/>
      <c r="E8" s="130"/>
      <c r="F8" s="129"/>
      <c r="G8" s="129"/>
      <c r="H8" s="131" t="s">
        <v>70</v>
      </c>
      <c r="I8" s="129"/>
      <c r="J8" s="130"/>
      <c r="K8" s="129"/>
      <c r="L8" s="126"/>
      <c r="M8" s="132" t="s">
        <v>71</v>
      </c>
      <c r="N8" s="126"/>
    </row>
    <row r="9" spans="2:14" ht="25.5">
      <c r="B9" s="128" t="s">
        <v>68</v>
      </c>
      <c r="C9" s="129"/>
      <c r="D9" s="129"/>
      <c r="E9" s="130"/>
      <c r="F9" s="129"/>
      <c r="G9" s="129"/>
      <c r="H9" s="129"/>
      <c r="I9" s="129"/>
      <c r="J9" s="130"/>
      <c r="K9" s="130"/>
      <c r="L9" s="125"/>
      <c r="M9" s="125"/>
      <c r="N9" s="125"/>
    </row>
    <row r="10" spans="2:14" ht="25.5">
      <c r="B10" s="128" t="s">
        <v>79</v>
      </c>
      <c r="C10" s="129"/>
      <c r="D10" s="129"/>
      <c r="E10" s="130"/>
      <c r="F10" s="129"/>
      <c r="G10" s="129"/>
      <c r="H10" s="129"/>
      <c r="I10" s="129"/>
      <c r="J10" s="130"/>
      <c r="K10" s="130"/>
      <c r="L10" s="125"/>
      <c r="M10" s="125"/>
      <c r="N10" s="125"/>
    </row>
    <row r="11" spans="2:14" ht="25.5">
      <c r="B11" s="128" t="s">
        <v>80</v>
      </c>
      <c r="C11" s="129"/>
      <c r="D11" s="129"/>
      <c r="E11" s="130"/>
      <c r="F11" s="129"/>
      <c r="G11" s="129"/>
      <c r="H11" s="129"/>
      <c r="I11" s="129"/>
      <c r="J11" s="130"/>
      <c r="K11" s="130"/>
      <c r="L11" s="125"/>
      <c r="M11" s="125"/>
      <c r="N11" s="125"/>
    </row>
    <row r="12" spans="2:14" ht="25.5">
      <c r="B12" s="128" t="s">
        <v>64</v>
      </c>
      <c r="C12" s="129"/>
      <c r="D12" s="129"/>
      <c r="E12" s="130"/>
      <c r="F12" s="129"/>
      <c r="G12" s="129"/>
      <c r="H12" s="129"/>
      <c r="I12" s="129"/>
      <c r="J12" s="130"/>
      <c r="K12" s="129"/>
      <c r="L12" s="125"/>
      <c r="M12" s="125"/>
      <c r="N12" s="125"/>
    </row>
    <row r="13" spans="2:14" ht="25.5">
      <c r="B13" s="128" t="s">
        <v>84</v>
      </c>
      <c r="C13" s="129"/>
      <c r="D13" s="129"/>
      <c r="E13" s="130"/>
      <c r="F13" s="129"/>
      <c r="G13" s="129"/>
      <c r="H13" s="129"/>
      <c r="I13" s="129"/>
      <c r="J13" s="130"/>
      <c r="K13" s="129"/>
      <c r="L13" s="125"/>
      <c r="M13" s="125"/>
      <c r="N13" s="125"/>
    </row>
    <row r="14" spans="2:16" ht="25.5">
      <c r="B14" s="128"/>
      <c r="C14" s="155" t="s">
        <v>85</v>
      </c>
      <c r="D14" s="156" t="s">
        <v>86</v>
      </c>
      <c r="E14" s="157"/>
      <c r="F14" s="158"/>
      <c r="G14" s="158"/>
      <c r="H14" s="158"/>
      <c r="I14" s="158"/>
      <c r="J14" s="157"/>
      <c r="K14" s="158"/>
      <c r="L14" s="159"/>
      <c r="M14" s="159"/>
      <c r="N14" s="159"/>
      <c r="O14" s="160"/>
      <c r="P14" s="160"/>
    </row>
    <row r="15" spans="2:14" ht="25.5">
      <c r="B15" s="133" t="s">
        <v>81</v>
      </c>
      <c r="C15" s="129"/>
      <c r="D15" s="129"/>
      <c r="E15" s="130"/>
      <c r="F15" s="129"/>
      <c r="G15" s="129"/>
      <c r="H15" s="129"/>
      <c r="I15" s="129"/>
      <c r="J15" s="130"/>
      <c r="K15" s="129"/>
      <c r="L15" s="134"/>
      <c r="M15" s="135"/>
      <c r="N15" s="136"/>
    </row>
    <row r="16" spans="2:14" ht="25.5">
      <c r="B16" s="133"/>
      <c r="C16" s="128"/>
      <c r="D16" s="129"/>
      <c r="E16" s="130"/>
      <c r="F16" s="129"/>
      <c r="G16" s="129"/>
      <c r="H16" s="129"/>
      <c r="I16" s="129"/>
      <c r="J16" s="130"/>
      <c r="K16" s="129"/>
      <c r="L16" s="134"/>
      <c r="M16" s="135"/>
      <c r="N16" s="136"/>
    </row>
    <row r="17" spans="2:14" ht="25.5">
      <c r="B17" s="137" t="s">
        <v>65</v>
      </c>
      <c r="D17" s="129"/>
      <c r="E17" s="130"/>
      <c r="F17" s="129"/>
      <c r="G17" s="129"/>
      <c r="H17" s="129"/>
      <c r="I17" s="129"/>
      <c r="J17" s="130"/>
      <c r="K17" s="130"/>
      <c r="L17" s="125"/>
      <c r="M17" s="125"/>
      <c r="N17" s="125"/>
    </row>
    <row r="18" spans="3:14" ht="26.25">
      <c r="C18" s="128" t="s">
        <v>67</v>
      </c>
      <c r="D18" s="129"/>
      <c r="E18" s="130"/>
      <c r="F18" s="129"/>
      <c r="G18" s="129"/>
      <c r="H18" s="129"/>
      <c r="I18" s="129"/>
      <c r="J18" s="130"/>
      <c r="K18" s="138"/>
      <c r="L18" s="139"/>
      <c r="M18" s="139"/>
      <c r="N18" s="139"/>
    </row>
    <row r="19" spans="3:14" ht="26.25">
      <c r="C19" s="128"/>
      <c r="D19" s="129"/>
      <c r="E19" s="130"/>
      <c r="F19" s="129"/>
      <c r="G19" s="129"/>
      <c r="H19" s="129"/>
      <c r="I19" s="129"/>
      <c r="J19" s="130"/>
      <c r="K19" s="138"/>
      <c r="L19" s="139"/>
      <c r="M19" s="139"/>
      <c r="N19" s="139"/>
    </row>
    <row r="20" spans="2:14" ht="26.25">
      <c r="B20" s="274" t="s">
        <v>94</v>
      </c>
      <c r="C20" s="275"/>
      <c r="D20" s="275"/>
      <c r="E20" s="275"/>
      <c r="F20" s="275"/>
      <c r="G20" s="275"/>
      <c r="H20" s="275"/>
      <c r="I20" s="275"/>
      <c r="J20" s="275"/>
      <c r="K20" s="130"/>
      <c r="L20" s="140"/>
      <c r="M20" s="140"/>
      <c r="N20" s="140"/>
    </row>
    <row r="21" spans="2:14" ht="26.25">
      <c r="B21" s="128"/>
      <c r="C21" s="129"/>
      <c r="D21" s="129"/>
      <c r="E21" s="130"/>
      <c r="F21" s="129"/>
      <c r="G21" s="129"/>
      <c r="H21" s="129"/>
      <c r="I21" s="129"/>
      <c r="J21" s="130"/>
      <c r="K21" s="138"/>
      <c r="L21" s="140"/>
      <c r="M21" s="140"/>
      <c r="N21" s="140"/>
    </row>
    <row r="22" spans="2:18" ht="26.25">
      <c r="B22" s="141"/>
      <c r="C22" s="129"/>
      <c r="D22" s="129"/>
      <c r="E22" s="130"/>
      <c r="F22" s="129"/>
      <c r="G22" s="129"/>
      <c r="H22" s="129"/>
      <c r="I22" s="129"/>
      <c r="J22" s="130"/>
      <c r="K22" s="138"/>
      <c r="L22" s="134"/>
      <c r="M22" s="135"/>
      <c r="N22" s="136"/>
      <c r="Q22" s="142"/>
      <c r="R22" s="142"/>
    </row>
    <row r="23" spans="2:14" ht="25.5">
      <c r="B23" s="128"/>
      <c r="C23" s="129"/>
      <c r="D23" s="129"/>
      <c r="E23" s="130"/>
      <c r="F23" s="129"/>
      <c r="G23" s="129"/>
      <c r="H23" s="129"/>
      <c r="I23" s="129"/>
      <c r="J23" s="130"/>
      <c r="K23" s="130"/>
      <c r="L23" s="125"/>
      <c r="M23" s="125"/>
      <c r="N23" s="125"/>
    </row>
    <row r="24" spans="2:14" ht="25.5">
      <c r="B24" s="128"/>
      <c r="C24" s="129"/>
      <c r="D24" s="129"/>
      <c r="E24" s="130"/>
      <c r="F24" s="129"/>
      <c r="G24" s="129"/>
      <c r="H24" s="129"/>
      <c r="I24" s="129"/>
      <c r="J24" s="130"/>
      <c r="K24" s="130"/>
      <c r="L24" s="125"/>
      <c r="M24" s="125"/>
      <c r="N24" s="125"/>
    </row>
    <row r="25" spans="2:14" ht="25.5">
      <c r="B25" s="128"/>
      <c r="C25" s="143"/>
      <c r="D25" s="144"/>
      <c r="E25" s="145"/>
      <c r="F25" s="144"/>
      <c r="G25" s="144"/>
      <c r="H25" s="144"/>
      <c r="I25" s="144"/>
      <c r="J25" s="145"/>
      <c r="K25" s="144"/>
      <c r="L25" s="126"/>
      <c r="M25" s="126"/>
      <c r="N25" s="126"/>
    </row>
    <row r="26" spans="2:14" ht="25.5">
      <c r="B26" s="143"/>
      <c r="D26" s="144"/>
      <c r="E26" s="145"/>
      <c r="F26" s="144"/>
      <c r="G26" s="144"/>
      <c r="H26" s="144"/>
      <c r="I26" s="144"/>
      <c r="J26" s="145"/>
      <c r="K26" s="145"/>
      <c r="L26" s="125"/>
      <c r="M26" s="125"/>
      <c r="N26" s="125"/>
    </row>
    <row r="27" spans="2:14" ht="25.5">
      <c r="B27" s="143"/>
      <c r="D27" s="144"/>
      <c r="E27" s="145"/>
      <c r="F27" s="144"/>
      <c r="G27" s="144"/>
      <c r="H27" s="144"/>
      <c r="I27" s="144"/>
      <c r="J27" s="145"/>
      <c r="K27" s="145"/>
      <c r="L27" s="125"/>
      <c r="M27" s="125"/>
      <c r="N27" s="125"/>
    </row>
    <row r="28" spans="2:14" ht="25.5">
      <c r="B28" s="130"/>
      <c r="C28" s="130"/>
      <c r="D28" s="130"/>
      <c r="E28" s="130"/>
      <c r="F28" s="130"/>
      <c r="H28" s="130"/>
      <c r="I28" s="130"/>
      <c r="J28" s="130"/>
      <c r="K28" s="129"/>
      <c r="L28" s="125"/>
      <c r="M28" s="125"/>
      <c r="N28" s="125"/>
    </row>
    <row r="29" spans="2:14" ht="25.5">
      <c r="B29" s="129"/>
      <c r="C29" s="129"/>
      <c r="D29" s="129"/>
      <c r="E29" s="129"/>
      <c r="F29" s="146"/>
      <c r="G29" s="147"/>
      <c r="H29" s="146"/>
      <c r="I29" s="146"/>
      <c r="J29" s="147"/>
      <c r="K29" s="129"/>
      <c r="L29" s="134"/>
      <c r="M29" s="136"/>
      <c r="N29" s="126"/>
    </row>
    <row r="30" spans="2:14" ht="25.5">
      <c r="B30" s="126"/>
      <c r="C30" s="126"/>
      <c r="D30" s="126"/>
      <c r="E30" s="126"/>
      <c r="F30" s="148"/>
      <c r="G30" s="149"/>
      <c r="H30" s="134"/>
      <c r="I30" s="134"/>
      <c r="J30" s="150"/>
      <c r="K30" s="125"/>
      <c r="L30" s="125"/>
      <c r="M30" s="125"/>
      <c r="N30" s="125"/>
    </row>
    <row r="31" spans="2:14" ht="25.5">
      <c r="B31" s="126"/>
      <c r="C31" s="126"/>
      <c r="D31" s="126"/>
      <c r="E31" s="126"/>
      <c r="F31" s="149"/>
      <c r="G31" s="134"/>
      <c r="H31" s="134"/>
      <c r="I31" s="134"/>
      <c r="J31" s="150"/>
      <c r="K31" s="125"/>
      <c r="L31" s="125"/>
      <c r="M31" s="125"/>
      <c r="N31" s="125"/>
    </row>
    <row r="32" spans="2:14" ht="20.25">
      <c r="B32" s="126"/>
      <c r="C32" s="126"/>
      <c r="D32" s="126"/>
      <c r="E32" s="126"/>
      <c r="F32" s="134"/>
      <c r="G32" s="134"/>
      <c r="H32" s="151"/>
      <c r="I32" s="134"/>
      <c r="J32" s="150"/>
      <c r="K32" s="125"/>
      <c r="L32" s="125"/>
      <c r="M32" s="125"/>
      <c r="N32" s="125"/>
    </row>
    <row r="33" spans="2:14" ht="22.5">
      <c r="B33" s="126"/>
      <c r="C33" s="126"/>
      <c r="D33" s="126"/>
      <c r="E33" s="126"/>
      <c r="F33" s="273"/>
      <c r="G33" s="273"/>
      <c r="H33" s="273"/>
      <c r="I33" s="273"/>
      <c r="J33" s="273"/>
      <c r="K33" s="273"/>
      <c r="L33" s="134"/>
      <c r="M33" s="135"/>
      <c r="N33" s="136"/>
    </row>
    <row r="34" spans="2:14" ht="16.5">
      <c r="B34" s="126"/>
      <c r="C34" s="126"/>
      <c r="D34" s="126"/>
      <c r="E34" s="125"/>
      <c r="F34" s="126"/>
      <c r="G34" s="126"/>
      <c r="H34" s="126"/>
      <c r="I34" s="126"/>
      <c r="J34" s="125"/>
      <c r="K34" s="125"/>
      <c r="L34" s="125"/>
      <c r="M34" s="125"/>
      <c r="N34" s="125"/>
    </row>
  </sheetData>
  <sheetProtection/>
  <mergeCells count="2">
    <mergeCell ref="F33:K33"/>
    <mergeCell ref="B20:J20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F31"/>
  <sheetViews>
    <sheetView zoomScalePageLayoutView="0" workbookViewId="0" topLeftCell="A22">
      <selection activeCell="I37" sqref="I37"/>
    </sheetView>
  </sheetViews>
  <sheetFormatPr defaultColWidth="9.140625" defaultRowHeight="21.75"/>
  <cols>
    <col min="1" max="1" width="4.8515625" style="1" customWidth="1"/>
    <col min="2" max="2" width="5.421875" style="1" customWidth="1"/>
    <col min="3" max="3" width="5.140625" style="1" customWidth="1"/>
    <col min="4" max="4" width="7.7109375" style="121" customWidth="1"/>
    <col min="5" max="5" width="27.7109375" style="1" customWidth="1"/>
    <col min="6" max="6" width="9.140625" style="1" hidden="1" customWidth="1"/>
    <col min="7" max="7" width="9.140625" style="1" customWidth="1"/>
    <col min="8" max="8" width="4.421875" style="1" hidden="1" customWidth="1"/>
    <col min="9" max="9" width="13.57421875" style="1" customWidth="1"/>
    <col min="10" max="10" width="4.421875" style="1" hidden="1" customWidth="1"/>
    <col min="11" max="11" width="14.421875" style="1" customWidth="1"/>
    <col min="12" max="12" width="4.421875" style="1" hidden="1" customWidth="1"/>
    <col min="13" max="13" width="13.57421875" style="1" customWidth="1"/>
    <col min="14" max="14" width="4.421875" style="1" hidden="1" customWidth="1"/>
    <col min="15" max="15" width="13.57421875" style="1" customWidth="1"/>
    <col min="16" max="16" width="4.421875" style="1" hidden="1" customWidth="1"/>
    <col min="17" max="17" width="13.57421875" style="1" customWidth="1"/>
    <col min="18" max="18" width="3.00390625" style="1" hidden="1" customWidth="1"/>
    <col min="19" max="19" width="4.00390625" style="1" hidden="1" customWidth="1"/>
    <col min="20" max="20" width="14.28125" style="1" customWidth="1"/>
    <col min="21" max="16384" width="9.140625" style="1" customWidth="1"/>
  </cols>
  <sheetData>
    <row r="1" ht="19.5" customHeight="1" thickBot="1">
      <c r="T1" s="1">
        <v>8</v>
      </c>
    </row>
    <row r="2" spans="2:20" ht="19.5" customHeight="1" thickBot="1">
      <c r="B2" s="321" t="s">
        <v>7</v>
      </c>
      <c r="C2" s="322"/>
      <c r="D2" s="322"/>
      <c r="E2" s="322"/>
      <c r="F2" s="322"/>
      <c r="G2" s="323"/>
      <c r="H2" s="218"/>
      <c r="I2" s="318" t="s">
        <v>38</v>
      </c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20"/>
    </row>
    <row r="3" spans="2:20" ht="19.5" customHeight="1" thickBot="1">
      <c r="B3" s="321" t="str">
        <f>input1!A3</f>
        <v>ชั้น ม.3/2 น.ส.กชพรรณ ศรีทอง และนายพิบูลย์ แสงทอง</v>
      </c>
      <c r="C3" s="322"/>
      <c r="D3" s="322"/>
      <c r="E3" s="322"/>
      <c r="F3" s="322"/>
      <c r="G3" s="323"/>
      <c r="H3" s="218"/>
      <c r="I3" s="206" t="s">
        <v>18</v>
      </c>
      <c r="J3" s="205"/>
      <c r="K3" s="206" t="s">
        <v>19</v>
      </c>
      <c r="L3" s="205"/>
      <c r="M3" s="206" t="s">
        <v>20</v>
      </c>
      <c r="N3" s="205"/>
      <c r="O3" s="206" t="s">
        <v>21</v>
      </c>
      <c r="P3" s="205"/>
      <c r="Q3" s="206" t="s">
        <v>22</v>
      </c>
      <c r="R3" s="205"/>
      <c r="S3" s="205"/>
      <c r="T3" s="206" t="s">
        <v>23</v>
      </c>
    </row>
    <row r="4" spans="2:20" ht="19.5" customHeight="1" thickBot="1">
      <c r="B4" s="207" t="s">
        <v>4</v>
      </c>
      <c r="C4" s="208" t="s">
        <v>3</v>
      </c>
      <c r="D4" s="193" t="s">
        <v>89</v>
      </c>
      <c r="E4" s="208" t="s">
        <v>5</v>
      </c>
      <c r="F4" s="209" t="s">
        <v>6</v>
      </c>
      <c r="G4" s="210" t="s">
        <v>6</v>
      </c>
      <c r="H4" s="211" t="s">
        <v>16</v>
      </c>
      <c r="I4" s="208" t="s">
        <v>17</v>
      </c>
      <c r="J4" s="212" t="s">
        <v>16</v>
      </c>
      <c r="K4" s="213" t="s">
        <v>17</v>
      </c>
      <c r="L4" s="214" t="s">
        <v>16</v>
      </c>
      <c r="M4" s="215" t="s">
        <v>17</v>
      </c>
      <c r="N4" s="211" t="s">
        <v>16</v>
      </c>
      <c r="O4" s="208" t="s">
        <v>17</v>
      </c>
      <c r="P4" s="214" t="s">
        <v>16</v>
      </c>
      <c r="Q4" s="216" t="s">
        <v>17</v>
      </c>
      <c r="R4" s="217"/>
      <c r="S4" s="211" t="s">
        <v>16</v>
      </c>
      <c r="T4" s="208" t="s">
        <v>17</v>
      </c>
    </row>
    <row r="5" spans="2:20" s="4" customFormat="1" ht="19.5" customHeight="1">
      <c r="B5" s="35" t="s">
        <v>40</v>
      </c>
      <c r="C5" s="35" t="str">
        <f>input2!B5</f>
        <v>3/2</v>
      </c>
      <c r="D5" s="183" t="str">
        <f>input1!B5</f>
        <v>04989</v>
      </c>
      <c r="E5" s="115" t="str">
        <f>input1!C5</f>
        <v>เด็กชายวรายุทธ  ตอนะรักษ์</v>
      </c>
      <c r="F5" s="2">
        <f>input1!D5</f>
        <v>1</v>
      </c>
      <c r="G5" s="47" t="str">
        <f>IF(F5=1,"ชาย",IF(F5=2,"หญิง","-"))</f>
        <v>ชาย</v>
      </c>
      <c r="H5" s="22">
        <f>input2!AF5</f>
        <v>0</v>
      </c>
      <c r="I5" s="14" t="str">
        <f>IF(H5&gt;7,"มีปัญหา",IF(H5&gt;5,"เสี่ยง","ปกติ"))</f>
        <v>ปกติ</v>
      </c>
      <c r="J5" s="77">
        <f>input2!AI5</f>
        <v>0</v>
      </c>
      <c r="K5" s="14" t="str">
        <f>IF(J5&lt;5,"ปกติ",IF(J5&lt;6,"เสี่ยง","มีปัญหา"))</f>
        <v>ปกติ</v>
      </c>
      <c r="L5" s="85">
        <f>input2!AM5</f>
        <v>0</v>
      </c>
      <c r="M5" s="14" t="str">
        <f>IF(L5&lt;6,"ปกติ",IF(L5&lt;8,"เสี่ยง","มีปัญหา"))</f>
        <v>ปกติ</v>
      </c>
      <c r="N5" s="17">
        <f>input2!AQ5</f>
        <v>0</v>
      </c>
      <c r="O5" s="14" t="str">
        <f>IF(N5&lt;4,"ปกติ",IF(N5&lt;5,"เสี่ยง","มีปัญหา"))</f>
        <v>ปกติ</v>
      </c>
      <c r="P5" s="15">
        <f>input2!AS5</f>
        <v>0</v>
      </c>
      <c r="Q5" s="14" t="str">
        <f>IF(P5&lt;5,"ไม่มีจุดแข็ง",IF(P5&lt;6,"เสี่ยง","มีจุดแข็ง"))</f>
        <v>ไม่มีจุดแข็ง</v>
      </c>
      <c r="R5" s="16">
        <f>H5+J5+L5+N5</f>
        <v>0</v>
      </c>
      <c r="S5" s="77">
        <f>SUM(H5,J5,L5,N5)</f>
        <v>0</v>
      </c>
      <c r="T5" s="14" t="str">
        <f>IF(S5&lt;17,"ปกติ",IF(S5&lt;20,"เสี่ยง","มีปัญหา"))</f>
        <v>ปกติ</v>
      </c>
    </row>
    <row r="6" spans="2:20" s="4" customFormat="1" ht="19.5" customHeight="1">
      <c r="B6" s="35" t="s">
        <v>41</v>
      </c>
      <c r="C6" s="35" t="str">
        <f>input2!B6</f>
        <v>3/2</v>
      </c>
      <c r="D6" s="184" t="str">
        <f>input1!B6</f>
        <v>04993</v>
      </c>
      <c r="E6" s="116" t="str">
        <f>input1!C6</f>
        <v>เด็กชายทินกร  คำนวณ</v>
      </c>
      <c r="F6" s="2">
        <f>input1!D6</f>
        <v>1</v>
      </c>
      <c r="G6" s="51" t="str">
        <f aca="true" t="shared" si="0" ref="G6:G25">IF(F6=1,"ชาย",IF(F6=2,"หญิง","-"))</f>
        <v>ชาย</v>
      </c>
      <c r="H6" s="8">
        <f>input2!AF6</f>
        <v>0</v>
      </c>
      <c r="I6" s="14" t="str">
        <f aca="true" t="shared" si="1" ref="I6:I25">IF(H6&gt;7,"มีปัญหา",IF(H6&gt;5,"เสี่ยง","ปกติ"))</f>
        <v>ปกติ</v>
      </c>
      <c r="J6" s="80">
        <f>input2!AI6</f>
        <v>2</v>
      </c>
      <c r="K6" s="14" t="str">
        <f aca="true" t="shared" si="2" ref="K6:K25">IF(J6&lt;5,"ปกติ",IF(J6&lt;6,"เสี่ยง","มีปัญหา"))</f>
        <v>ปกติ</v>
      </c>
      <c r="L6" s="6">
        <f>input2!AM6</f>
        <v>2</v>
      </c>
      <c r="M6" s="14" t="str">
        <f aca="true" t="shared" si="3" ref="M6:M25">IF(L6&lt;6,"ปกติ",IF(L6&lt;8,"เสี่ยง","มีปัญหา"))</f>
        <v>ปกติ</v>
      </c>
      <c r="N6" s="7">
        <f>input2!AQ6</f>
        <v>5</v>
      </c>
      <c r="O6" s="14" t="str">
        <f aca="true" t="shared" si="4" ref="O6:O25">IF(N6&lt;4,"ปกติ",IF(N6&lt;5,"เสี่ยง","มีปัญหา"))</f>
        <v>มีปัญหา</v>
      </c>
      <c r="P6" s="6">
        <f>input2!AS6</f>
        <v>6</v>
      </c>
      <c r="Q6" s="14" t="str">
        <f aca="true" t="shared" si="5" ref="Q6:Q25">IF(P6&lt;5,"ไม่มีจุดแข็ง",IF(P6&lt;6,"เสี่ยง","มีจุดแข็ง"))</f>
        <v>มีจุดแข็ง</v>
      </c>
      <c r="R6" s="16">
        <f aca="true" t="shared" si="6" ref="R6:R25">H6+J6+L6+N6</f>
        <v>9</v>
      </c>
      <c r="S6" s="77">
        <f aca="true" t="shared" si="7" ref="S6:S25">SUM(H6,J6,L6,N6)</f>
        <v>9</v>
      </c>
      <c r="T6" s="14" t="str">
        <f aca="true" t="shared" si="8" ref="T6:T25">IF(S6&lt;17,"ปกติ",IF(S6&lt;20,"เสี่ยง","มีปัญหา"))</f>
        <v>ปกติ</v>
      </c>
    </row>
    <row r="7" spans="2:20" s="4" customFormat="1" ht="19.5" customHeight="1">
      <c r="B7" s="35" t="s">
        <v>42</v>
      </c>
      <c r="C7" s="35" t="str">
        <f>input2!B7</f>
        <v>3/2</v>
      </c>
      <c r="D7" s="185" t="str">
        <f>input1!B7</f>
        <v>04994</v>
      </c>
      <c r="E7" s="115" t="str">
        <f>input1!C7</f>
        <v>เด็กชายธีรพงศ์  วงษาคำ</v>
      </c>
      <c r="F7" s="2">
        <f>input1!D7</f>
        <v>1</v>
      </c>
      <c r="G7" s="51" t="str">
        <f t="shared" si="0"/>
        <v>ชาย</v>
      </c>
      <c r="H7" s="22">
        <f>input2!AF7</f>
        <v>0</v>
      </c>
      <c r="I7" s="14" t="str">
        <f t="shared" si="1"/>
        <v>ปกติ</v>
      </c>
      <c r="J7" s="77">
        <f>input2!AI7</f>
        <v>1</v>
      </c>
      <c r="K7" s="14" t="str">
        <f t="shared" si="2"/>
        <v>ปกติ</v>
      </c>
      <c r="L7" s="15">
        <f>input2!AM7</f>
        <v>1</v>
      </c>
      <c r="M7" s="14" t="str">
        <f t="shared" si="3"/>
        <v>ปกติ</v>
      </c>
      <c r="N7" s="17">
        <f>input2!AQ7</f>
        <v>4</v>
      </c>
      <c r="O7" s="14" t="str">
        <f t="shared" si="4"/>
        <v>เสี่ยง</v>
      </c>
      <c r="P7" s="15">
        <f>input2!AS7</f>
        <v>3</v>
      </c>
      <c r="Q7" s="14" t="str">
        <f t="shared" si="5"/>
        <v>ไม่มีจุดแข็ง</v>
      </c>
      <c r="R7" s="16">
        <f t="shared" si="6"/>
        <v>6</v>
      </c>
      <c r="S7" s="77">
        <f t="shared" si="7"/>
        <v>6</v>
      </c>
      <c r="T7" s="14" t="str">
        <f t="shared" si="8"/>
        <v>ปกติ</v>
      </c>
    </row>
    <row r="8" spans="2:20" s="4" customFormat="1" ht="19.5" customHeight="1">
      <c r="B8" s="35" t="s">
        <v>43</v>
      </c>
      <c r="C8" s="35" t="str">
        <f>input2!B8</f>
        <v>3/2</v>
      </c>
      <c r="D8" s="184" t="str">
        <f>input1!B8</f>
        <v>05027</v>
      </c>
      <c r="E8" s="116" t="str">
        <f>input1!C8</f>
        <v>เด็กชายอัครพล  บรรเลง</v>
      </c>
      <c r="F8" s="2">
        <f>input1!D8</f>
        <v>1</v>
      </c>
      <c r="G8" s="51" t="str">
        <f t="shared" si="0"/>
        <v>ชาย</v>
      </c>
      <c r="H8" s="8">
        <f>input2!AF8</f>
        <v>0</v>
      </c>
      <c r="I8" s="14" t="str">
        <f t="shared" si="1"/>
        <v>ปกติ</v>
      </c>
      <c r="J8" s="80">
        <f>input2!AI8</f>
        <v>3</v>
      </c>
      <c r="K8" s="14" t="str">
        <f t="shared" si="2"/>
        <v>ปกติ</v>
      </c>
      <c r="L8" s="6">
        <f>input2!AM8</f>
        <v>3</v>
      </c>
      <c r="M8" s="14" t="str">
        <f t="shared" si="3"/>
        <v>ปกติ</v>
      </c>
      <c r="N8" s="7">
        <f>input2!AQ8</f>
        <v>3</v>
      </c>
      <c r="O8" s="14" t="str">
        <f t="shared" si="4"/>
        <v>ปกติ</v>
      </c>
      <c r="P8" s="6">
        <f>input2!AS8</f>
        <v>5</v>
      </c>
      <c r="Q8" s="14" t="str">
        <f t="shared" si="5"/>
        <v>เสี่ยง</v>
      </c>
      <c r="R8" s="16">
        <f t="shared" si="6"/>
        <v>9</v>
      </c>
      <c r="S8" s="77">
        <f t="shared" si="7"/>
        <v>9</v>
      </c>
      <c r="T8" s="14" t="str">
        <f t="shared" si="8"/>
        <v>ปกติ</v>
      </c>
    </row>
    <row r="9" spans="2:20" s="4" customFormat="1" ht="19.5" customHeight="1" thickBot="1">
      <c r="B9" s="36" t="s">
        <v>44</v>
      </c>
      <c r="C9" s="36" t="str">
        <f>input2!B9</f>
        <v>3/2</v>
      </c>
      <c r="D9" s="186" t="str">
        <f>input1!B9</f>
        <v>05029</v>
      </c>
      <c r="E9" s="117" t="str">
        <f>input1!C9</f>
        <v>เด็กชายณัฐพล  กันใจ</v>
      </c>
      <c r="F9" s="5">
        <f>input1!D9</f>
        <v>1</v>
      </c>
      <c r="G9" s="53" t="str">
        <f t="shared" si="0"/>
        <v>ชาย</v>
      </c>
      <c r="H9" s="9">
        <f>input2!AF9</f>
        <v>0</v>
      </c>
      <c r="I9" s="18" t="str">
        <f t="shared" si="1"/>
        <v>ปกติ</v>
      </c>
      <c r="J9" s="83">
        <f>input2!AI9</f>
        <v>1</v>
      </c>
      <c r="K9" s="18" t="str">
        <f t="shared" si="2"/>
        <v>ปกติ</v>
      </c>
      <c r="L9" s="19">
        <f>input2!AM9</f>
        <v>0</v>
      </c>
      <c r="M9" s="18" t="str">
        <f t="shared" si="3"/>
        <v>ปกติ</v>
      </c>
      <c r="N9" s="21">
        <f>input2!AQ9</f>
        <v>3</v>
      </c>
      <c r="O9" s="18" t="str">
        <f t="shared" si="4"/>
        <v>ปกติ</v>
      </c>
      <c r="P9" s="19">
        <f>input2!AS9</f>
        <v>3</v>
      </c>
      <c r="Q9" s="18" t="str">
        <f t="shared" si="5"/>
        <v>ไม่มีจุดแข็ง</v>
      </c>
      <c r="R9" s="20">
        <f t="shared" si="6"/>
        <v>4</v>
      </c>
      <c r="S9" s="83">
        <f t="shared" si="7"/>
        <v>4</v>
      </c>
      <c r="T9" s="18" t="str">
        <f t="shared" si="8"/>
        <v>ปกติ</v>
      </c>
    </row>
    <row r="10" spans="2:20" s="4" customFormat="1" ht="19.5" customHeight="1">
      <c r="B10" s="35" t="s">
        <v>45</v>
      </c>
      <c r="C10" s="35" t="str">
        <f>input2!B10</f>
        <v>3/2</v>
      </c>
      <c r="D10" s="185" t="str">
        <f>input1!B10</f>
        <v>05031</v>
      </c>
      <c r="E10" s="115" t="str">
        <f>input1!C10</f>
        <v>เด็กชายชยธร  อะทะไชย</v>
      </c>
      <c r="F10" s="2">
        <f>input1!D10</f>
        <v>1</v>
      </c>
      <c r="G10" s="57" t="str">
        <f t="shared" si="0"/>
        <v>ชาย</v>
      </c>
      <c r="H10" s="22">
        <f>input2!AF10</f>
        <v>0</v>
      </c>
      <c r="I10" s="14" t="str">
        <f t="shared" si="1"/>
        <v>ปกติ</v>
      </c>
      <c r="J10" s="77">
        <f>input2!AI10</f>
        <v>1</v>
      </c>
      <c r="K10" s="14" t="str">
        <f t="shared" si="2"/>
        <v>ปกติ</v>
      </c>
      <c r="L10" s="15">
        <f>input2!AM10</f>
        <v>3</v>
      </c>
      <c r="M10" s="14" t="str">
        <f t="shared" si="3"/>
        <v>ปกติ</v>
      </c>
      <c r="N10" s="17">
        <f>input2!AQ10</f>
        <v>3</v>
      </c>
      <c r="O10" s="14" t="str">
        <f t="shared" si="4"/>
        <v>ปกติ</v>
      </c>
      <c r="P10" s="15">
        <f>input2!AS10</f>
        <v>4</v>
      </c>
      <c r="Q10" s="14" t="str">
        <f t="shared" si="5"/>
        <v>ไม่มีจุดแข็ง</v>
      </c>
      <c r="R10" s="16">
        <f t="shared" si="6"/>
        <v>7</v>
      </c>
      <c r="S10" s="77">
        <f t="shared" si="7"/>
        <v>7</v>
      </c>
      <c r="T10" s="14" t="str">
        <f t="shared" si="8"/>
        <v>ปกติ</v>
      </c>
    </row>
    <row r="11" spans="2:20" s="4" customFormat="1" ht="19.5" customHeight="1">
      <c r="B11" s="35" t="s">
        <v>46</v>
      </c>
      <c r="C11" s="35" t="str">
        <f>input2!B11</f>
        <v>3/2</v>
      </c>
      <c r="D11" s="184" t="str">
        <f>input1!B11</f>
        <v>05038</v>
      </c>
      <c r="E11" s="116" t="str">
        <f>input1!C11</f>
        <v>เด็กชายวินัย  จอแยะ</v>
      </c>
      <c r="F11" s="2">
        <f>input1!D11</f>
        <v>1</v>
      </c>
      <c r="G11" s="51" t="str">
        <f t="shared" si="0"/>
        <v>ชาย</v>
      </c>
      <c r="H11" s="8">
        <f>input2!AF11</f>
        <v>0</v>
      </c>
      <c r="I11" s="14" t="str">
        <f t="shared" si="1"/>
        <v>ปกติ</v>
      </c>
      <c r="J11" s="80">
        <f>input2!AI11</f>
        <v>1</v>
      </c>
      <c r="K11" s="14" t="str">
        <f t="shared" si="2"/>
        <v>ปกติ</v>
      </c>
      <c r="L11" s="6">
        <f>input2!AM11</f>
        <v>3</v>
      </c>
      <c r="M11" s="14" t="str">
        <f t="shared" si="3"/>
        <v>ปกติ</v>
      </c>
      <c r="N11" s="7">
        <f>input2!AQ11</f>
        <v>3</v>
      </c>
      <c r="O11" s="14" t="str">
        <f t="shared" si="4"/>
        <v>ปกติ</v>
      </c>
      <c r="P11" s="6">
        <f>input2!AS11</f>
        <v>5</v>
      </c>
      <c r="Q11" s="14" t="str">
        <f t="shared" si="5"/>
        <v>เสี่ยง</v>
      </c>
      <c r="R11" s="16">
        <f t="shared" si="6"/>
        <v>7</v>
      </c>
      <c r="S11" s="77">
        <f t="shared" si="7"/>
        <v>7</v>
      </c>
      <c r="T11" s="14" t="str">
        <f t="shared" si="8"/>
        <v>ปกติ</v>
      </c>
    </row>
    <row r="12" spans="2:20" s="4" customFormat="1" ht="19.5" customHeight="1">
      <c r="B12" s="35" t="s">
        <v>47</v>
      </c>
      <c r="C12" s="35" t="str">
        <f>input2!B12</f>
        <v>3/2</v>
      </c>
      <c r="D12" s="185" t="str">
        <f>input1!B12</f>
        <v>05080</v>
      </c>
      <c r="E12" s="115" t="str">
        <f>input1!C12</f>
        <v>เด็กชายเดชา  แซ่หลิ่ว</v>
      </c>
      <c r="F12" s="2">
        <f>input1!D12</f>
        <v>1</v>
      </c>
      <c r="G12" s="51" t="str">
        <f t="shared" si="0"/>
        <v>ชาย</v>
      </c>
      <c r="H12" s="22">
        <f>input2!AF12</f>
        <v>0</v>
      </c>
      <c r="I12" s="14" t="str">
        <f t="shared" si="1"/>
        <v>ปกติ</v>
      </c>
      <c r="J12" s="77">
        <f>input2!AI12</f>
        <v>0</v>
      </c>
      <c r="K12" s="14" t="str">
        <f t="shared" si="2"/>
        <v>ปกติ</v>
      </c>
      <c r="L12" s="15">
        <f>input2!AM12</f>
        <v>0</v>
      </c>
      <c r="M12" s="14" t="str">
        <f t="shared" si="3"/>
        <v>ปกติ</v>
      </c>
      <c r="N12" s="17">
        <f>input2!AQ12</f>
        <v>0</v>
      </c>
      <c r="O12" s="14" t="str">
        <f t="shared" si="4"/>
        <v>ปกติ</v>
      </c>
      <c r="P12" s="15">
        <f>input2!AS12</f>
        <v>0</v>
      </c>
      <c r="Q12" s="14" t="str">
        <f t="shared" si="5"/>
        <v>ไม่มีจุดแข็ง</v>
      </c>
      <c r="R12" s="16">
        <f t="shared" si="6"/>
        <v>0</v>
      </c>
      <c r="S12" s="77">
        <f t="shared" si="7"/>
        <v>0</v>
      </c>
      <c r="T12" s="14" t="str">
        <f t="shared" si="8"/>
        <v>ปกติ</v>
      </c>
    </row>
    <row r="13" spans="2:20" s="4" customFormat="1" ht="19.5" customHeight="1">
      <c r="B13" s="35" t="s">
        <v>48</v>
      </c>
      <c r="C13" s="35" t="str">
        <f>input2!B13</f>
        <v>3/2</v>
      </c>
      <c r="D13" s="184" t="str">
        <f>input1!B13</f>
        <v>05250</v>
      </c>
      <c r="E13" s="116" t="str">
        <f>input1!C13</f>
        <v>เด็กชายปริตต์  แซ่เล้า</v>
      </c>
      <c r="F13" s="2">
        <f>input1!D13</f>
        <v>1</v>
      </c>
      <c r="G13" s="51" t="str">
        <f t="shared" si="0"/>
        <v>ชาย</v>
      </c>
      <c r="H13" s="8">
        <f>input2!AF13</f>
        <v>0</v>
      </c>
      <c r="I13" s="14" t="str">
        <f t="shared" si="1"/>
        <v>ปกติ</v>
      </c>
      <c r="J13" s="80">
        <f>input2!AI13</f>
        <v>1</v>
      </c>
      <c r="K13" s="14" t="str">
        <f t="shared" si="2"/>
        <v>ปกติ</v>
      </c>
      <c r="L13" s="6">
        <f>input2!AM13</f>
        <v>3</v>
      </c>
      <c r="M13" s="14" t="str">
        <f t="shared" si="3"/>
        <v>ปกติ</v>
      </c>
      <c r="N13" s="7">
        <f>input2!AQ13</f>
        <v>2</v>
      </c>
      <c r="O13" s="14" t="str">
        <f t="shared" si="4"/>
        <v>ปกติ</v>
      </c>
      <c r="P13" s="6">
        <f>input2!AS13</f>
        <v>5</v>
      </c>
      <c r="Q13" s="14" t="str">
        <f t="shared" si="5"/>
        <v>เสี่ยง</v>
      </c>
      <c r="R13" s="16">
        <f t="shared" si="6"/>
        <v>6</v>
      </c>
      <c r="S13" s="77">
        <f t="shared" si="7"/>
        <v>6</v>
      </c>
      <c r="T13" s="14" t="str">
        <f t="shared" si="8"/>
        <v>ปกติ</v>
      </c>
    </row>
    <row r="14" spans="2:20" s="4" customFormat="1" ht="19.5" customHeight="1" thickBot="1">
      <c r="B14" s="36" t="s">
        <v>49</v>
      </c>
      <c r="C14" s="36" t="str">
        <f>input2!B14</f>
        <v>3/2</v>
      </c>
      <c r="D14" s="186" t="str">
        <f>input1!B14</f>
        <v>05002</v>
      </c>
      <c r="E14" s="117" t="str">
        <f>input1!C14</f>
        <v>เด็กหญิงวาสนา  ยะฝั้น</v>
      </c>
      <c r="F14" s="5">
        <f>input1!D14</f>
        <v>2</v>
      </c>
      <c r="G14" s="53" t="str">
        <f t="shared" si="0"/>
        <v>หญิง</v>
      </c>
      <c r="H14" s="9">
        <f>input2!AF14</f>
        <v>0</v>
      </c>
      <c r="I14" s="18" t="str">
        <f t="shared" si="1"/>
        <v>ปกติ</v>
      </c>
      <c r="J14" s="83">
        <f>input2!AI14</f>
        <v>1</v>
      </c>
      <c r="K14" s="18" t="str">
        <f t="shared" si="2"/>
        <v>ปกติ</v>
      </c>
      <c r="L14" s="19">
        <f>input2!AM14</f>
        <v>2</v>
      </c>
      <c r="M14" s="18" t="str">
        <f t="shared" si="3"/>
        <v>ปกติ</v>
      </c>
      <c r="N14" s="21">
        <f>input2!AQ14</f>
        <v>3</v>
      </c>
      <c r="O14" s="18" t="str">
        <f t="shared" si="4"/>
        <v>ปกติ</v>
      </c>
      <c r="P14" s="19">
        <f>input2!AS14</f>
        <v>5</v>
      </c>
      <c r="Q14" s="18" t="str">
        <f t="shared" si="5"/>
        <v>เสี่ยง</v>
      </c>
      <c r="R14" s="20">
        <f t="shared" si="6"/>
        <v>6</v>
      </c>
      <c r="S14" s="83">
        <f t="shared" si="7"/>
        <v>6</v>
      </c>
      <c r="T14" s="18" t="str">
        <f t="shared" si="8"/>
        <v>ปกติ</v>
      </c>
    </row>
    <row r="15" spans="2:20" s="4" customFormat="1" ht="19.5" customHeight="1">
      <c r="B15" s="35" t="s">
        <v>50</v>
      </c>
      <c r="C15" s="35" t="str">
        <f>input2!B15</f>
        <v>3/2</v>
      </c>
      <c r="D15" s="185" t="str">
        <f>input1!B15</f>
        <v>05004</v>
      </c>
      <c r="E15" s="115" t="str">
        <f>input1!C15</f>
        <v>เด็กหญิงธันยรักษ์  สุโลพันธ์</v>
      </c>
      <c r="F15" s="2">
        <f>input1!D15</f>
        <v>2</v>
      </c>
      <c r="G15" s="57" t="str">
        <f t="shared" si="0"/>
        <v>หญิง</v>
      </c>
      <c r="H15" s="22">
        <f>input2!AF15</f>
        <v>0</v>
      </c>
      <c r="I15" s="14" t="str">
        <f t="shared" si="1"/>
        <v>ปกติ</v>
      </c>
      <c r="J15" s="77">
        <f>input2!AI15</f>
        <v>1</v>
      </c>
      <c r="K15" s="14" t="str">
        <f t="shared" si="2"/>
        <v>ปกติ</v>
      </c>
      <c r="L15" s="15">
        <f>input2!AM15</f>
        <v>3</v>
      </c>
      <c r="M15" s="14" t="str">
        <f t="shared" si="3"/>
        <v>ปกติ</v>
      </c>
      <c r="N15" s="17">
        <f>input2!AQ15</f>
        <v>3</v>
      </c>
      <c r="O15" s="14" t="str">
        <f t="shared" si="4"/>
        <v>ปกติ</v>
      </c>
      <c r="P15" s="15">
        <f>input2!AS15</f>
        <v>5</v>
      </c>
      <c r="Q15" s="14" t="str">
        <f t="shared" si="5"/>
        <v>เสี่ยง</v>
      </c>
      <c r="R15" s="16">
        <f t="shared" si="6"/>
        <v>7</v>
      </c>
      <c r="S15" s="77">
        <f t="shared" si="7"/>
        <v>7</v>
      </c>
      <c r="T15" s="14" t="str">
        <f t="shared" si="8"/>
        <v>ปกติ</v>
      </c>
    </row>
    <row r="16" spans="2:20" s="4" customFormat="1" ht="19.5" customHeight="1">
      <c r="B16" s="35" t="s">
        <v>51</v>
      </c>
      <c r="C16" s="35" t="str">
        <f>input2!B16</f>
        <v>3/2</v>
      </c>
      <c r="D16" s="184" t="str">
        <f>input1!B16</f>
        <v>05005</v>
      </c>
      <c r="E16" s="116" t="str">
        <f>input1!C16</f>
        <v>เด็กหญิงสกาวรัตน์  ศรีกอน</v>
      </c>
      <c r="F16" s="2">
        <f>input1!D16</f>
        <v>2</v>
      </c>
      <c r="G16" s="51" t="str">
        <f t="shared" si="0"/>
        <v>หญิง</v>
      </c>
      <c r="H16" s="8">
        <f>input2!AF16</f>
        <v>1</v>
      </c>
      <c r="I16" s="14" t="str">
        <f t="shared" si="1"/>
        <v>ปกติ</v>
      </c>
      <c r="J16" s="80">
        <f>input2!AI16</f>
        <v>1</v>
      </c>
      <c r="K16" s="14" t="str">
        <f t="shared" si="2"/>
        <v>ปกติ</v>
      </c>
      <c r="L16" s="6">
        <f>input2!AM16</f>
        <v>2</v>
      </c>
      <c r="M16" s="14" t="str">
        <f t="shared" si="3"/>
        <v>ปกติ</v>
      </c>
      <c r="N16" s="7">
        <f>input2!AQ16</f>
        <v>1</v>
      </c>
      <c r="O16" s="14" t="str">
        <f t="shared" si="4"/>
        <v>ปกติ</v>
      </c>
      <c r="P16" s="6">
        <f>input2!AS16</f>
        <v>3</v>
      </c>
      <c r="Q16" s="14" t="str">
        <f t="shared" si="5"/>
        <v>ไม่มีจุดแข็ง</v>
      </c>
      <c r="R16" s="16">
        <f t="shared" si="6"/>
        <v>5</v>
      </c>
      <c r="S16" s="77">
        <f t="shared" si="7"/>
        <v>5</v>
      </c>
      <c r="T16" s="14" t="str">
        <f t="shared" si="8"/>
        <v>ปกติ</v>
      </c>
    </row>
    <row r="17" spans="2:20" s="4" customFormat="1" ht="19.5" customHeight="1">
      <c r="B17" s="35" t="s">
        <v>52</v>
      </c>
      <c r="C17" s="35" t="str">
        <f>input2!B17</f>
        <v>3/2</v>
      </c>
      <c r="D17" s="185" t="str">
        <f>input1!B17</f>
        <v>05017</v>
      </c>
      <c r="E17" s="115" t="str">
        <f>input1!C17</f>
        <v>เด็กหญิงเมทินี  สายสุวรรณ์</v>
      </c>
      <c r="F17" s="2">
        <f>input1!D17</f>
        <v>2</v>
      </c>
      <c r="G17" s="51" t="str">
        <f t="shared" si="0"/>
        <v>หญิง</v>
      </c>
      <c r="H17" s="22">
        <f>input2!AF17</f>
        <v>0</v>
      </c>
      <c r="I17" s="14" t="str">
        <f t="shared" si="1"/>
        <v>ปกติ</v>
      </c>
      <c r="J17" s="77">
        <f>input2!AI17</f>
        <v>0</v>
      </c>
      <c r="K17" s="14" t="str">
        <f t="shared" si="2"/>
        <v>ปกติ</v>
      </c>
      <c r="L17" s="15">
        <f>input2!AM17</f>
        <v>2</v>
      </c>
      <c r="M17" s="14" t="str">
        <f t="shared" si="3"/>
        <v>ปกติ</v>
      </c>
      <c r="N17" s="17">
        <f>input2!AQ17</f>
        <v>3</v>
      </c>
      <c r="O17" s="14" t="str">
        <f t="shared" si="4"/>
        <v>ปกติ</v>
      </c>
      <c r="P17" s="15">
        <f>input2!AS17</f>
        <v>5</v>
      </c>
      <c r="Q17" s="14" t="str">
        <f t="shared" si="5"/>
        <v>เสี่ยง</v>
      </c>
      <c r="R17" s="16">
        <f t="shared" si="6"/>
        <v>5</v>
      </c>
      <c r="S17" s="77">
        <f t="shared" si="7"/>
        <v>5</v>
      </c>
      <c r="T17" s="14" t="str">
        <f t="shared" si="8"/>
        <v>ปกติ</v>
      </c>
    </row>
    <row r="18" spans="2:20" s="4" customFormat="1" ht="19.5" customHeight="1">
      <c r="B18" s="35" t="s">
        <v>53</v>
      </c>
      <c r="C18" s="35" t="str">
        <f>input2!B18</f>
        <v>3/2</v>
      </c>
      <c r="D18" s="184" t="str">
        <f>input1!B18</f>
        <v>05020</v>
      </c>
      <c r="E18" s="116" t="str">
        <f>input1!C18</f>
        <v>เด็กหญิงกัญญาณัฐ  มโนตา</v>
      </c>
      <c r="F18" s="2">
        <f>input1!D18</f>
        <v>2</v>
      </c>
      <c r="G18" s="51" t="str">
        <f t="shared" si="0"/>
        <v>หญิง</v>
      </c>
      <c r="H18" s="8">
        <f>input2!AF18</f>
        <v>0</v>
      </c>
      <c r="I18" s="14" t="str">
        <f t="shared" si="1"/>
        <v>ปกติ</v>
      </c>
      <c r="J18" s="80">
        <f>input2!AI18</f>
        <v>1</v>
      </c>
      <c r="K18" s="14" t="str">
        <f t="shared" si="2"/>
        <v>ปกติ</v>
      </c>
      <c r="L18" s="6">
        <f>input2!AM18</f>
        <v>2</v>
      </c>
      <c r="M18" s="14" t="str">
        <f t="shared" si="3"/>
        <v>ปกติ</v>
      </c>
      <c r="N18" s="7">
        <f>input2!AQ18</f>
        <v>3</v>
      </c>
      <c r="O18" s="14" t="str">
        <f t="shared" si="4"/>
        <v>ปกติ</v>
      </c>
      <c r="P18" s="6">
        <f>input2!AS18</f>
        <v>5</v>
      </c>
      <c r="Q18" s="14" t="str">
        <f t="shared" si="5"/>
        <v>เสี่ยง</v>
      </c>
      <c r="R18" s="16">
        <f t="shared" si="6"/>
        <v>6</v>
      </c>
      <c r="S18" s="77">
        <f t="shared" si="7"/>
        <v>6</v>
      </c>
      <c r="T18" s="14" t="str">
        <f t="shared" si="8"/>
        <v>ปกติ</v>
      </c>
    </row>
    <row r="19" spans="2:20" s="4" customFormat="1" ht="19.5" customHeight="1" thickBot="1">
      <c r="B19" s="36" t="s">
        <v>54</v>
      </c>
      <c r="C19" s="36" t="str">
        <f>input2!B19</f>
        <v>3/2</v>
      </c>
      <c r="D19" s="186" t="str">
        <f>input1!B19</f>
        <v>05021</v>
      </c>
      <c r="E19" s="117" t="str">
        <f>input1!C19</f>
        <v>เด็กหญิงบุษยมาส  ศรีทองคำ</v>
      </c>
      <c r="F19" s="5">
        <f>input1!D19</f>
        <v>2</v>
      </c>
      <c r="G19" s="53" t="str">
        <f t="shared" si="0"/>
        <v>หญิง</v>
      </c>
      <c r="H19" s="9">
        <f>input2!AF19</f>
        <v>0</v>
      </c>
      <c r="I19" s="18" t="str">
        <f t="shared" si="1"/>
        <v>ปกติ</v>
      </c>
      <c r="J19" s="83">
        <f>input2!AI19</f>
        <v>1</v>
      </c>
      <c r="K19" s="18" t="str">
        <f t="shared" si="2"/>
        <v>ปกติ</v>
      </c>
      <c r="L19" s="19">
        <f>input2!AM19</f>
        <v>2</v>
      </c>
      <c r="M19" s="18" t="str">
        <f t="shared" si="3"/>
        <v>ปกติ</v>
      </c>
      <c r="N19" s="21">
        <f>input2!AQ19</f>
        <v>3</v>
      </c>
      <c r="O19" s="18" t="str">
        <f t="shared" si="4"/>
        <v>ปกติ</v>
      </c>
      <c r="P19" s="19">
        <f>input2!AS19</f>
        <v>5</v>
      </c>
      <c r="Q19" s="18" t="str">
        <f t="shared" si="5"/>
        <v>เสี่ยง</v>
      </c>
      <c r="R19" s="20">
        <f t="shared" si="6"/>
        <v>6</v>
      </c>
      <c r="S19" s="83">
        <f t="shared" si="7"/>
        <v>6</v>
      </c>
      <c r="T19" s="18" t="str">
        <f t="shared" si="8"/>
        <v>ปกติ</v>
      </c>
    </row>
    <row r="20" spans="2:20" s="4" customFormat="1" ht="19.5" customHeight="1">
      <c r="B20" s="35" t="s">
        <v>55</v>
      </c>
      <c r="C20" s="35" t="str">
        <f>input2!B20</f>
        <v>3/2</v>
      </c>
      <c r="D20" s="185" t="str">
        <f>input1!B20</f>
        <v>05040</v>
      </c>
      <c r="E20" s="115" t="str">
        <f>input1!C20</f>
        <v>เด็กหญิงนิลาวัลย์  แซ่หวาง</v>
      </c>
      <c r="F20" s="2">
        <f>input1!D20</f>
        <v>2</v>
      </c>
      <c r="G20" s="57" t="str">
        <f t="shared" si="0"/>
        <v>หญิง</v>
      </c>
      <c r="H20" s="22">
        <f>input2!AF20</f>
        <v>0</v>
      </c>
      <c r="I20" s="14" t="str">
        <f t="shared" si="1"/>
        <v>ปกติ</v>
      </c>
      <c r="J20" s="77">
        <f>input2!AI20</f>
        <v>1</v>
      </c>
      <c r="K20" s="14" t="str">
        <f t="shared" si="2"/>
        <v>ปกติ</v>
      </c>
      <c r="L20" s="15">
        <f>input2!AM20</f>
        <v>2</v>
      </c>
      <c r="M20" s="14" t="str">
        <f t="shared" si="3"/>
        <v>ปกติ</v>
      </c>
      <c r="N20" s="17">
        <f>input2!AQ20</f>
        <v>3</v>
      </c>
      <c r="O20" s="14" t="str">
        <f t="shared" si="4"/>
        <v>ปกติ</v>
      </c>
      <c r="P20" s="15">
        <f>input2!AS20</f>
        <v>5</v>
      </c>
      <c r="Q20" s="14" t="str">
        <f t="shared" si="5"/>
        <v>เสี่ยง</v>
      </c>
      <c r="R20" s="16">
        <f t="shared" si="6"/>
        <v>6</v>
      </c>
      <c r="S20" s="77">
        <f t="shared" si="7"/>
        <v>6</v>
      </c>
      <c r="T20" s="14" t="str">
        <f t="shared" si="8"/>
        <v>ปกติ</v>
      </c>
    </row>
    <row r="21" spans="2:32" s="4" customFormat="1" ht="19.5" customHeight="1">
      <c r="B21" s="35" t="s">
        <v>10</v>
      </c>
      <c r="C21" s="35" t="str">
        <f>input2!B21</f>
        <v>3/2</v>
      </c>
      <c r="D21" s="184" t="str">
        <f>input1!B21</f>
        <v>05042</v>
      </c>
      <c r="E21" s="116" t="str">
        <f>input1!C21</f>
        <v>เด็กหญิงปนัดดา  ไวทยาคม</v>
      </c>
      <c r="F21" s="2">
        <f>input1!D21</f>
        <v>2</v>
      </c>
      <c r="G21" s="51" t="str">
        <f t="shared" si="0"/>
        <v>หญิง</v>
      </c>
      <c r="H21" s="8">
        <f>input2!AF21</f>
        <v>0</v>
      </c>
      <c r="I21" s="14" t="str">
        <f t="shared" si="1"/>
        <v>ปกติ</v>
      </c>
      <c r="J21" s="80">
        <f>input2!AI21</f>
        <v>1</v>
      </c>
      <c r="K21" s="14" t="str">
        <f t="shared" si="2"/>
        <v>ปกติ</v>
      </c>
      <c r="L21" s="6">
        <f>input2!AM21</f>
        <v>2</v>
      </c>
      <c r="M21" s="14" t="str">
        <f t="shared" si="3"/>
        <v>ปกติ</v>
      </c>
      <c r="N21" s="7">
        <f>input2!AQ21</f>
        <v>3</v>
      </c>
      <c r="O21" s="14" t="str">
        <f t="shared" si="4"/>
        <v>ปกติ</v>
      </c>
      <c r="P21" s="6">
        <f>input2!AS21</f>
        <v>5</v>
      </c>
      <c r="Q21" s="14" t="str">
        <f t="shared" si="5"/>
        <v>เสี่ยง</v>
      </c>
      <c r="R21" s="16">
        <f t="shared" si="6"/>
        <v>6</v>
      </c>
      <c r="S21" s="77">
        <f t="shared" si="7"/>
        <v>6</v>
      </c>
      <c r="T21" s="14" t="str">
        <f t="shared" si="8"/>
        <v>ปกติ</v>
      </c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2:32" s="4" customFormat="1" ht="19.5" customHeight="1">
      <c r="B22" s="35" t="s">
        <v>11</v>
      </c>
      <c r="C22" s="35" t="str">
        <f>input2!B22</f>
        <v>3/2</v>
      </c>
      <c r="D22" s="185" t="str">
        <f>input1!B22</f>
        <v>05044</v>
      </c>
      <c r="E22" s="115" t="str">
        <f>input1!C22</f>
        <v>เด็กหญิงสลิลญา  ท้าวผาบ</v>
      </c>
      <c r="F22" s="2">
        <f>input1!D22</f>
        <v>2</v>
      </c>
      <c r="G22" s="51" t="str">
        <f t="shared" si="0"/>
        <v>หญิง</v>
      </c>
      <c r="H22" s="22">
        <f>input2!AF22</f>
        <v>0</v>
      </c>
      <c r="I22" s="14" t="str">
        <f t="shared" si="1"/>
        <v>ปกติ</v>
      </c>
      <c r="J22" s="77">
        <f>input2!AI22</f>
        <v>1</v>
      </c>
      <c r="K22" s="14" t="str">
        <f t="shared" si="2"/>
        <v>ปกติ</v>
      </c>
      <c r="L22" s="15">
        <f>input2!AM22</f>
        <v>2</v>
      </c>
      <c r="M22" s="14" t="str">
        <f t="shared" si="3"/>
        <v>ปกติ</v>
      </c>
      <c r="N22" s="17">
        <f>input2!AQ22</f>
        <v>3</v>
      </c>
      <c r="O22" s="14" t="str">
        <f t="shared" si="4"/>
        <v>ปกติ</v>
      </c>
      <c r="P22" s="15">
        <f>input2!AS22</f>
        <v>5</v>
      </c>
      <c r="Q22" s="14" t="str">
        <f t="shared" si="5"/>
        <v>เสี่ยง</v>
      </c>
      <c r="R22" s="16">
        <f t="shared" si="6"/>
        <v>6</v>
      </c>
      <c r="S22" s="77">
        <f t="shared" si="7"/>
        <v>6</v>
      </c>
      <c r="T22" s="14" t="str">
        <f t="shared" si="8"/>
        <v>ปกติ</v>
      </c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2:32" s="4" customFormat="1" ht="19.5" customHeight="1">
      <c r="B23" s="35" t="s">
        <v>12</v>
      </c>
      <c r="C23" s="35" t="str">
        <f>input2!B23</f>
        <v>3/2</v>
      </c>
      <c r="D23" s="184" t="str">
        <f>input1!B23</f>
        <v>05049</v>
      </c>
      <c r="E23" s="116" t="str">
        <f>input1!C23</f>
        <v>เด็กหญิงลลิตา  กุนทนุ</v>
      </c>
      <c r="F23" s="2">
        <f>input1!D23</f>
        <v>2</v>
      </c>
      <c r="G23" s="51" t="str">
        <f t="shared" si="0"/>
        <v>หญิง</v>
      </c>
      <c r="H23" s="8">
        <f>input2!AF23</f>
        <v>0</v>
      </c>
      <c r="I23" s="14" t="str">
        <f t="shared" si="1"/>
        <v>ปกติ</v>
      </c>
      <c r="J23" s="80">
        <f>input2!AI23</f>
        <v>1</v>
      </c>
      <c r="K23" s="14" t="str">
        <f t="shared" si="2"/>
        <v>ปกติ</v>
      </c>
      <c r="L23" s="6">
        <f>input2!AM23</f>
        <v>2</v>
      </c>
      <c r="M23" s="14" t="str">
        <f t="shared" si="3"/>
        <v>ปกติ</v>
      </c>
      <c r="N23" s="7">
        <f>input2!AQ23</f>
        <v>3</v>
      </c>
      <c r="O23" s="14" t="str">
        <f t="shared" si="4"/>
        <v>ปกติ</v>
      </c>
      <c r="P23" s="6">
        <f>input2!AS23</f>
        <v>5</v>
      </c>
      <c r="Q23" s="14" t="str">
        <f t="shared" si="5"/>
        <v>เสี่ยง</v>
      </c>
      <c r="R23" s="16">
        <f t="shared" si="6"/>
        <v>6</v>
      </c>
      <c r="S23" s="77">
        <f t="shared" si="7"/>
        <v>6</v>
      </c>
      <c r="T23" s="14" t="str">
        <f t="shared" si="8"/>
        <v>ปกติ</v>
      </c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s="4" customFormat="1" ht="19.5" customHeight="1" thickBot="1">
      <c r="B24" s="36" t="s">
        <v>34</v>
      </c>
      <c r="C24" s="36" t="str">
        <f>input2!B24</f>
        <v>3/2</v>
      </c>
      <c r="D24" s="186" t="str">
        <f>input1!B24</f>
        <v>05052</v>
      </c>
      <c r="E24" s="117" t="str">
        <f>input1!C24</f>
        <v>เด็กหญิงยุวธิดา  กินนาธรรม</v>
      </c>
      <c r="F24" s="5">
        <f>input1!D24</f>
        <v>2</v>
      </c>
      <c r="G24" s="53" t="str">
        <f t="shared" si="0"/>
        <v>หญิง</v>
      </c>
      <c r="H24" s="9">
        <f>input2!AF24</f>
        <v>0</v>
      </c>
      <c r="I24" s="18" t="str">
        <f t="shared" si="1"/>
        <v>ปกติ</v>
      </c>
      <c r="J24" s="83">
        <f>input2!AI24</f>
        <v>1</v>
      </c>
      <c r="K24" s="18" t="str">
        <f t="shared" si="2"/>
        <v>ปกติ</v>
      </c>
      <c r="L24" s="19">
        <f>input2!AM24</f>
        <v>2</v>
      </c>
      <c r="M24" s="18" t="str">
        <f t="shared" si="3"/>
        <v>ปกติ</v>
      </c>
      <c r="N24" s="21">
        <f>input2!AQ24</f>
        <v>3</v>
      </c>
      <c r="O24" s="18" t="str">
        <f t="shared" si="4"/>
        <v>ปกติ</v>
      </c>
      <c r="P24" s="19">
        <f>input2!AS24</f>
        <v>5</v>
      </c>
      <c r="Q24" s="18" t="str">
        <f t="shared" si="5"/>
        <v>เสี่ยง</v>
      </c>
      <c r="R24" s="20">
        <f t="shared" si="6"/>
        <v>6</v>
      </c>
      <c r="S24" s="83">
        <f t="shared" si="7"/>
        <v>6</v>
      </c>
      <c r="T24" s="18" t="str">
        <f t="shared" si="8"/>
        <v>ปกติ</v>
      </c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2" s="4" customFormat="1" ht="19.5" customHeight="1">
      <c r="B25" s="35" t="s">
        <v>35</v>
      </c>
      <c r="C25" s="35" t="str">
        <f>input2!B25</f>
        <v>3/2</v>
      </c>
      <c r="D25" s="185" t="str">
        <f>input1!B25</f>
        <v>05057</v>
      </c>
      <c r="E25" s="115" t="str">
        <f>input1!C25</f>
        <v>เด็กหญิงปนัสยา  ยองขอด</v>
      </c>
      <c r="F25" s="2">
        <f>input1!D25</f>
        <v>2</v>
      </c>
      <c r="G25" s="57" t="str">
        <f t="shared" si="0"/>
        <v>หญิง</v>
      </c>
      <c r="H25" s="22">
        <f>input2!AF25</f>
        <v>0</v>
      </c>
      <c r="I25" s="14" t="str">
        <f t="shared" si="1"/>
        <v>ปกติ</v>
      </c>
      <c r="J25" s="77">
        <f>input2!AI25</f>
        <v>2</v>
      </c>
      <c r="K25" s="14" t="str">
        <f t="shared" si="2"/>
        <v>ปกติ</v>
      </c>
      <c r="L25" s="15">
        <f>input2!AM25</f>
        <v>2</v>
      </c>
      <c r="M25" s="14" t="str">
        <f t="shared" si="3"/>
        <v>ปกติ</v>
      </c>
      <c r="N25" s="17">
        <f>input2!AQ25</f>
        <v>3</v>
      </c>
      <c r="O25" s="14" t="str">
        <f t="shared" si="4"/>
        <v>ปกติ</v>
      </c>
      <c r="P25" s="15">
        <f>input2!AS25</f>
        <v>5</v>
      </c>
      <c r="Q25" s="14" t="str">
        <f t="shared" si="5"/>
        <v>เสี่ยง</v>
      </c>
      <c r="R25" s="16">
        <f t="shared" si="6"/>
        <v>7</v>
      </c>
      <c r="S25" s="77">
        <f t="shared" si="7"/>
        <v>7</v>
      </c>
      <c r="T25" s="14" t="str">
        <f t="shared" si="8"/>
        <v>ปกติ</v>
      </c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2:32" s="4" customFormat="1" ht="19.5" customHeight="1">
      <c r="B26" s="35" t="s">
        <v>95</v>
      </c>
      <c r="C26" s="35" t="str">
        <f>input2!B26</f>
        <v>3/2</v>
      </c>
      <c r="D26" s="185" t="str">
        <f>input1!B26</f>
        <v>05058</v>
      </c>
      <c r="E26" s="115" t="str">
        <f>input1!C26</f>
        <v>เด็กหญิงจาพอ  เรเชอ</v>
      </c>
      <c r="F26" s="2">
        <f>input1!D26</f>
        <v>2</v>
      </c>
      <c r="G26" s="57" t="str">
        <f>IF(F26=1,"ชาย",IF(F26=2,"หญิง","-"))</f>
        <v>หญิง</v>
      </c>
      <c r="H26" s="22">
        <f>input2!AF26</f>
        <v>0</v>
      </c>
      <c r="I26" s="14" t="str">
        <f>IF(H26&gt;7,"มีปัญหา",IF(H26&gt;5,"เสี่ยง","ปกติ"))</f>
        <v>ปกติ</v>
      </c>
      <c r="J26" s="77">
        <f>input2!AI26</f>
        <v>1</v>
      </c>
      <c r="K26" s="14" t="str">
        <f>IF(J26&lt;5,"ปกติ",IF(J26&lt;6,"เสี่ยง","มีปัญหา"))</f>
        <v>ปกติ</v>
      </c>
      <c r="L26" s="15">
        <f>input2!AM26</f>
        <v>2</v>
      </c>
      <c r="M26" s="14" t="str">
        <f>IF(L26&lt;6,"ปกติ",IF(L26&lt;8,"เสี่ยง","มีปัญหา"))</f>
        <v>ปกติ</v>
      </c>
      <c r="N26" s="17">
        <f>input2!AQ26</f>
        <v>3</v>
      </c>
      <c r="O26" s="14" t="str">
        <f>IF(N26&lt;4,"ปกติ",IF(N26&lt;5,"เสี่ยง","มีปัญหา"))</f>
        <v>ปกติ</v>
      </c>
      <c r="P26" s="15">
        <f>input2!AS26</f>
        <v>5</v>
      </c>
      <c r="Q26" s="14" t="str">
        <f>IF(P26&lt;5,"ไม่มีจุดแข็ง",IF(P26&lt;6,"เสี่ยง","มีจุดแข็ง"))</f>
        <v>เสี่ยง</v>
      </c>
      <c r="R26" s="16">
        <f>H26+J26+L26+N26</f>
        <v>6</v>
      </c>
      <c r="S26" s="77">
        <f>SUM(H26,J26,L26,N26)</f>
        <v>6</v>
      </c>
      <c r="T26" s="14" t="str">
        <f>IF(S26&lt;17,"ปกติ",IF(S26&lt;20,"เสี่ยง","มีปัญหา"))</f>
        <v>ปกติ</v>
      </c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s="4" customFormat="1" ht="19.5" customHeight="1">
      <c r="B27" s="35" t="s">
        <v>96</v>
      </c>
      <c r="C27" s="35" t="str">
        <f>input2!B27</f>
        <v>3/2</v>
      </c>
      <c r="D27" s="185" t="str">
        <f>input1!B27</f>
        <v>05136</v>
      </c>
      <c r="E27" s="115" t="str">
        <f>input1!C27</f>
        <v>เด็กหญิงณัฐวารี  การดี</v>
      </c>
      <c r="F27" s="2">
        <f>input1!D27</f>
        <v>2</v>
      </c>
      <c r="G27" s="57" t="str">
        <f>IF(F27=1,"ชาย",IF(F27=2,"หญิง","-"))</f>
        <v>หญิง</v>
      </c>
      <c r="H27" s="22">
        <f>input2!AF27</f>
        <v>0</v>
      </c>
      <c r="I27" s="14" t="str">
        <f>IF(H27&gt;7,"มีปัญหา",IF(H27&gt;5,"เสี่ยง","ปกติ"))</f>
        <v>ปกติ</v>
      </c>
      <c r="J27" s="77">
        <f>input2!AI27</f>
        <v>1</v>
      </c>
      <c r="K27" s="14" t="str">
        <f>IF(J27&lt;5,"ปกติ",IF(J27&lt;6,"เสี่ยง","มีปัญหา"))</f>
        <v>ปกติ</v>
      </c>
      <c r="L27" s="15">
        <f>input2!AM27</f>
        <v>2</v>
      </c>
      <c r="M27" s="14" t="str">
        <f>IF(L27&lt;6,"ปกติ",IF(L27&lt;8,"เสี่ยง","มีปัญหา"))</f>
        <v>ปกติ</v>
      </c>
      <c r="N27" s="17">
        <f>input2!AQ27</f>
        <v>3</v>
      </c>
      <c r="O27" s="14" t="str">
        <f>IF(N27&lt;4,"ปกติ",IF(N27&lt;5,"เสี่ยง","มีปัญหา"))</f>
        <v>ปกติ</v>
      </c>
      <c r="P27" s="15">
        <f>input2!AS27</f>
        <v>5</v>
      </c>
      <c r="Q27" s="14" t="str">
        <f>IF(P27&lt;5,"ไม่มีจุดแข็ง",IF(P27&lt;6,"เสี่ยง","มีจุดแข็ง"))</f>
        <v>เสี่ยง</v>
      </c>
      <c r="R27" s="16">
        <f>H27+J27+L27+N27</f>
        <v>6</v>
      </c>
      <c r="S27" s="77">
        <f>SUM(H27,J27,L27,N27)</f>
        <v>6</v>
      </c>
      <c r="T27" s="14" t="str">
        <f>IF(S27&lt;17,"ปกติ",IF(S27&lt;20,"เสี่ยง","มีปัญหา"))</f>
        <v>ปกติ</v>
      </c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20" s="153" customFormat="1" ht="18.75" customHeight="1">
      <c r="B28" s="110"/>
      <c r="C28" s="110"/>
      <c r="D28" s="188"/>
      <c r="E28" s="108"/>
      <c r="F28" s="110"/>
      <c r="G28" s="154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</row>
    <row r="29" spans="4:14" ht="18.75" customHeight="1">
      <c r="D29" s="176" t="str">
        <f>report1!D29</f>
        <v>(ลงชื่อ)</v>
      </c>
      <c r="E29" s="11"/>
      <c r="M29" s="11" t="str">
        <f>report1!M29</f>
        <v>                 (ลงชื่อ)</v>
      </c>
      <c r="N29" s="11"/>
    </row>
    <row r="30" spans="4:17" ht="18.75" customHeight="1">
      <c r="D30" s="176"/>
      <c r="E30" s="222" t="str">
        <f>report1!E30</f>
        <v>(นางสาวกชพรรรณ ศรีทอง)</v>
      </c>
      <c r="M30" s="11"/>
      <c r="N30" s="11"/>
      <c r="O30" s="316" t="str">
        <f>report1!O30</f>
        <v>(นายพิบูลย์  แสงทอง)</v>
      </c>
      <c r="P30" s="316"/>
      <c r="Q30" s="316"/>
    </row>
    <row r="31" spans="5:17" ht="18.75" customHeight="1">
      <c r="E31" s="223" t="str">
        <f>report1!E31</f>
        <v>      ครูที่ปรึกษา</v>
      </c>
      <c r="N31" s="120" t="str">
        <f>report1!N31</f>
        <v>             (ครูที่ปรึกษา)</v>
      </c>
      <c r="O31" s="324" t="str">
        <f>report1!O31</f>
        <v>ครูที่ปรึกษา</v>
      </c>
      <c r="P31" s="324"/>
      <c r="Q31" s="324"/>
    </row>
  </sheetData>
  <sheetProtection/>
  <mergeCells count="5">
    <mergeCell ref="O30:Q30"/>
    <mergeCell ref="O31:Q31"/>
    <mergeCell ref="B2:G2"/>
    <mergeCell ref="B3:G3"/>
    <mergeCell ref="I2:T2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31"/>
  <sheetViews>
    <sheetView zoomScalePageLayoutView="0" workbookViewId="0" topLeftCell="A19">
      <selection activeCell="K33" sqref="K33"/>
    </sheetView>
  </sheetViews>
  <sheetFormatPr defaultColWidth="9.140625" defaultRowHeight="21.75"/>
  <cols>
    <col min="1" max="1" width="4.28125" style="1" customWidth="1"/>
    <col min="2" max="2" width="5.421875" style="1" customWidth="1"/>
    <col min="3" max="3" width="5.140625" style="1" customWidth="1"/>
    <col min="4" max="4" width="7.7109375" style="121" customWidth="1"/>
    <col min="5" max="5" width="27.7109375" style="1" customWidth="1"/>
    <col min="6" max="6" width="0" style="1" hidden="1" customWidth="1"/>
    <col min="7" max="7" width="9.140625" style="1" customWidth="1"/>
    <col min="8" max="8" width="4.421875" style="1" hidden="1" customWidth="1"/>
    <col min="9" max="9" width="13.57421875" style="1" customWidth="1"/>
    <col min="10" max="10" width="4.421875" style="1" hidden="1" customWidth="1"/>
    <col min="11" max="11" width="14.57421875" style="1" customWidth="1"/>
    <col min="12" max="12" width="4.421875" style="1" hidden="1" customWidth="1"/>
    <col min="13" max="13" width="13.57421875" style="1" customWidth="1"/>
    <col min="14" max="14" width="4.421875" style="1" hidden="1" customWidth="1"/>
    <col min="15" max="15" width="13.57421875" style="1" customWidth="1"/>
    <col min="16" max="16" width="4.421875" style="1" hidden="1" customWidth="1"/>
    <col min="17" max="17" width="13.57421875" style="1" customWidth="1"/>
    <col min="18" max="19" width="4.00390625" style="1" hidden="1" customWidth="1"/>
    <col min="20" max="20" width="14.28125" style="1" customWidth="1"/>
    <col min="21" max="16384" width="9.140625" style="1" customWidth="1"/>
  </cols>
  <sheetData>
    <row r="1" ht="19.5" customHeight="1" thickBot="1">
      <c r="T1" s="1">
        <v>9</v>
      </c>
    </row>
    <row r="2" spans="2:20" ht="19.5" customHeight="1" thickBot="1">
      <c r="B2" s="321" t="s">
        <v>7</v>
      </c>
      <c r="C2" s="322"/>
      <c r="D2" s="322"/>
      <c r="E2" s="322"/>
      <c r="F2" s="322"/>
      <c r="G2" s="323"/>
      <c r="H2" s="218"/>
      <c r="I2" s="318" t="s">
        <v>39</v>
      </c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20"/>
    </row>
    <row r="3" spans="2:20" ht="19.5" customHeight="1" thickBot="1">
      <c r="B3" s="321" t="str">
        <f>input1!A3</f>
        <v>ชั้น ม.3/2 น.ส.กชพรรณ ศรีทอง และนายพิบูลย์ แสงทอง</v>
      </c>
      <c r="C3" s="322"/>
      <c r="D3" s="322"/>
      <c r="E3" s="322"/>
      <c r="F3" s="322"/>
      <c r="G3" s="323"/>
      <c r="H3" s="218"/>
      <c r="I3" s="206" t="s">
        <v>18</v>
      </c>
      <c r="J3" s="205"/>
      <c r="K3" s="206" t="s">
        <v>19</v>
      </c>
      <c r="L3" s="205"/>
      <c r="M3" s="206" t="s">
        <v>20</v>
      </c>
      <c r="N3" s="205"/>
      <c r="O3" s="206" t="s">
        <v>21</v>
      </c>
      <c r="P3" s="205"/>
      <c r="Q3" s="206" t="s">
        <v>22</v>
      </c>
      <c r="R3" s="205"/>
      <c r="S3" s="205"/>
      <c r="T3" s="206" t="s">
        <v>23</v>
      </c>
    </row>
    <row r="4" spans="2:20" ht="19.5" customHeight="1" thickBot="1">
      <c r="B4" s="207" t="s">
        <v>4</v>
      </c>
      <c r="C4" s="208" t="s">
        <v>3</v>
      </c>
      <c r="D4" s="193" t="s">
        <v>89</v>
      </c>
      <c r="E4" s="208" t="s">
        <v>5</v>
      </c>
      <c r="F4" s="209" t="s">
        <v>6</v>
      </c>
      <c r="G4" s="208" t="s">
        <v>6</v>
      </c>
      <c r="H4" s="212" t="s">
        <v>16</v>
      </c>
      <c r="I4" s="215" t="s">
        <v>17</v>
      </c>
      <c r="J4" s="211" t="s">
        <v>16</v>
      </c>
      <c r="K4" s="208" t="s">
        <v>17</v>
      </c>
      <c r="L4" s="219" t="s">
        <v>16</v>
      </c>
      <c r="M4" s="208" t="s">
        <v>17</v>
      </c>
      <c r="N4" s="212" t="s">
        <v>16</v>
      </c>
      <c r="O4" s="213" t="s">
        <v>17</v>
      </c>
      <c r="P4" s="214" t="s">
        <v>16</v>
      </c>
      <c r="Q4" s="213" t="s">
        <v>17</v>
      </c>
      <c r="R4" s="219"/>
      <c r="S4" s="212" t="s">
        <v>16</v>
      </c>
      <c r="T4" s="213" t="s">
        <v>17</v>
      </c>
    </row>
    <row r="5" spans="2:20" s="4" customFormat="1" ht="19.5" customHeight="1">
      <c r="B5" s="35" t="s">
        <v>40</v>
      </c>
      <c r="C5" s="35" t="str">
        <f>input2!B5</f>
        <v>3/2</v>
      </c>
      <c r="D5" s="183" t="str">
        <f>input1!B5</f>
        <v>04989</v>
      </c>
      <c r="E5" s="115" t="str">
        <f>input1!C5</f>
        <v>เด็กชายวรายุทธ  ตอนะรักษ์</v>
      </c>
      <c r="F5" s="2">
        <f>input1!D5</f>
        <v>1</v>
      </c>
      <c r="G5" s="47" t="str">
        <f>IF(F5=1,"ชาย",IF(F5=2,"หญิง","-"))</f>
        <v>ชาย</v>
      </c>
      <c r="H5" s="22">
        <f>input3!AF5</f>
        <v>0</v>
      </c>
      <c r="I5" s="14" t="str">
        <f>IF(H5&lt;6,"ปกติ",IF(H5&lt;7,"เสี่ยง","มีปัญหา"))</f>
        <v>ปกติ</v>
      </c>
      <c r="J5" s="77">
        <f>input3!AI5</f>
        <v>0</v>
      </c>
      <c r="K5" s="14" t="str">
        <f>IF(J5&lt;5,"ปกติ",IF(J5&lt;6,"เสี่ยง","มีปัญหา"))</f>
        <v>ปกติ</v>
      </c>
      <c r="L5" s="15">
        <f>input3!AM5</f>
        <v>0</v>
      </c>
      <c r="M5" s="14" t="str">
        <f>IF(L5&lt;6,"ปกติ",IF(L5&lt;8,"เสี่ยง","มีปัญหา"))</f>
        <v>ปกติ</v>
      </c>
      <c r="N5" s="77">
        <f>input3!AQ5</f>
        <v>0</v>
      </c>
      <c r="O5" s="14" t="str">
        <f>IF(N5&lt;4,"ปกติ",IF(N5&lt;5,"เสี่ยง","มีปัญหา"))</f>
        <v>ปกติ</v>
      </c>
      <c r="P5" s="15">
        <f>input3!AS5</f>
        <v>0</v>
      </c>
      <c r="Q5" s="14" t="str">
        <f>IF(P5&lt;5,"ไม่มีจุดแข็ง",IF(P5&lt;6,"เสี่ยง","มีจุดแข็ง"))</f>
        <v>ไม่มีจุดแข็ง</v>
      </c>
      <c r="R5" s="2">
        <f>H5+J5+L5+N5</f>
        <v>0</v>
      </c>
      <c r="S5" s="77">
        <f>SUM(H5,J5,L5,N5)</f>
        <v>0</v>
      </c>
      <c r="T5" s="14" t="str">
        <f>IF(S5&lt;17,"ปกติ",IF(S5&lt;20,"เสี่ยง","มีปัญหา"))</f>
        <v>ปกติ</v>
      </c>
    </row>
    <row r="6" spans="2:20" s="4" customFormat="1" ht="19.5" customHeight="1">
      <c r="B6" s="35" t="s">
        <v>41</v>
      </c>
      <c r="C6" s="35" t="str">
        <f>input2!B6</f>
        <v>3/2</v>
      </c>
      <c r="D6" s="184" t="str">
        <f>input1!B6</f>
        <v>04993</v>
      </c>
      <c r="E6" s="116" t="str">
        <f>input1!C6</f>
        <v>เด็กชายทินกร  คำนวณ</v>
      </c>
      <c r="F6" s="2">
        <f>input1!D6</f>
        <v>1</v>
      </c>
      <c r="G6" s="51" t="str">
        <f aca="true" t="shared" si="0" ref="G6:G20">IF(F6=1,"ชาย",IF(F6=2,"หญิง","-"))</f>
        <v>ชาย</v>
      </c>
      <c r="H6" s="22">
        <f>input3!AF6</f>
        <v>3</v>
      </c>
      <c r="I6" s="14" t="str">
        <f aca="true" t="shared" si="1" ref="I6:I25">IF(H6&lt;6,"ปกติ",IF(H6&lt;7,"เสี่ยง","มีปัญหา"))</f>
        <v>ปกติ</v>
      </c>
      <c r="J6" s="80">
        <f>input3!AI6</f>
        <v>1</v>
      </c>
      <c r="K6" s="14" t="str">
        <f aca="true" t="shared" si="2" ref="K6:K25">IF(J6&lt;5,"ปกติ",IF(J6&lt;6,"เสี่ยง","มีปัญหา"))</f>
        <v>ปกติ</v>
      </c>
      <c r="L6" s="15">
        <f>input3!AM6</f>
        <v>3</v>
      </c>
      <c r="M6" s="14" t="str">
        <f aca="true" t="shared" si="3" ref="M6:M25">IF(L6&lt;6,"ปกติ",IF(L6&lt;8,"เสี่ยง","มีปัญหา"))</f>
        <v>ปกติ</v>
      </c>
      <c r="N6" s="77">
        <f>input3!AQ6</f>
        <v>5</v>
      </c>
      <c r="O6" s="14" t="str">
        <f aca="true" t="shared" si="4" ref="O6:O25">IF(N6&lt;4,"ปกติ",IF(N6&lt;5,"เสี่ยง","มีปัญหา"))</f>
        <v>มีปัญหา</v>
      </c>
      <c r="P6" s="15">
        <f>input3!AS6</f>
        <v>8</v>
      </c>
      <c r="Q6" s="14" t="str">
        <f aca="true" t="shared" si="5" ref="Q6:Q25">IF(P6&lt;5,"ไม่มีจุดแข็ง",IF(P6&lt;6,"เสี่ยง","มีจุดแข็ง"))</f>
        <v>มีจุดแข็ง</v>
      </c>
      <c r="R6" s="2">
        <f aca="true" t="shared" si="6" ref="R6:R25">H6+J6+L6+N6</f>
        <v>12</v>
      </c>
      <c r="S6" s="77">
        <f aca="true" t="shared" si="7" ref="S6:S25">SUM(H6,J6,L6,N6)</f>
        <v>12</v>
      </c>
      <c r="T6" s="14" t="str">
        <f aca="true" t="shared" si="8" ref="T6:T25">IF(S6&lt;17,"ปกติ",IF(S6&lt;20,"เสี่ยง","มีปัญหา"))</f>
        <v>ปกติ</v>
      </c>
    </row>
    <row r="7" spans="2:20" s="4" customFormat="1" ht="19.5" customHeight="1">
      <c r="B7" s="35" t="s">
        <v>42</v>
      </c>
      <c r="C7" s="35" t="str">
        <f>input2!B7</f>
        <v>3/2</v>
      </c>
      <c r="D7" s="185" t="str">
        <f>input1!B7</f>
        <v>04994</v>
      </c>
      <c r="E7" s="115" t="str">
        <f>input1!C7</f>
        <v>เด็กชายธีรพงศ์  วงษาคำ</v>
      </c>
      <c r="F7" s="2">
        <f>input1!D7</f>
        <v>1</v>
      </c>
      <c r="G7" s="51" t="str">
        <f t="shared" si="0"/>
        <v>ชาย</v>
      </c>
      <c r="H7" s="22">
        <f>input3!AF7</f>
        <v>0</v>
      </c>
      <c r="I7" s="14" t="str">
        <f t="shared" si="1"/>
        <v>ปกติ</v>
      </c>
      <c r="J7" s="77">
        <f>input3!AI7</f>
        <v>1</v>
      </c>
      <c r="K7" s="14" t="str">
        <f t="shared" si="2"/>
        <v>ปกติ</v>
      </c>
      <c r="L7" s="15">
        <f>input3!AM7</f>
        <v>3</v>
      </c>
      <c r="M7" s="14" t="str">
        <f t="shared" si="3"/>
        <v>ปกติ</v>
      </c>
      <c r="N7" s="77">
        <f>input3!AQ7</f>
        <v>3</v>
      </c>
      <c r="O7" s="14" t="str">
        <f t="shared" si="4"/>
        <v>ปกติ</v>
      </c>
      <c r="P7" s="15">
        <f>input3!AS7</f>
        <v>3</v>
      </c>
      <c r="Q7" s="14" t="str">
        <f t="shared" si="5"/>
        <v>ไม่มีจุดแข็ง</v>
      </c>
      <c r="R7" s="2">
        <f t="shared" si="6"/>
        <v>7</v>
      </c>
      <c r="S7" s="77">
        <f t="shared" si="7"/>
        <v>7</v>
      </c>
      <c r="T7" s="14" t="str">
        <f t="shared" si="8"/>
        <v>ปกติ</v>
      </c>
    </row>
    <row r="8" spans="2:20" s="4" customFormat="1" ht="19.5" customHeight="1">
      <c r="B8" s="35" t="s">
        <v>43</v>
      </c>
      <c r="C8" s="35" t="str">
        <f>input2!B8</f>
        <v>3/2</v>
      </c>
      <c r="D8" s="184" t="str">
        <f>input1!B8</f>
        <v>05027</v>
      </c>
      <c r="E8" s="116" t="str">
        <f>input1!C8</f>
        <v>เด็กชายอัครพล  บรรเลง</v>
      </c>
      <c r="F8" s="2">
        <f>input1!D8</f>
        <v>1</v>
      </c>
      <c r="G8" s="51" t="str">
        <f t="shared" si="0"/>
        <v>ชาย</v>
      </c>
      <c r="H8" s="22">
        <f>input3!AF8</f>
        <v>2</v>
      </c>
      <c r="I8" s="14" t="str">
        <f t="shared" si="1"/>
        <v>ปกติ</v>
      </c>
      <c r="J8" s="80">
        <f>input3!AI8</f>
        <v>5</v>
      </c>
      <c r="K8" s="14" t="str">
        <f t="shared" si="2"/>
        <v>เสี่ยง</v>
      </c>
      <c r="L8" s="15">
        <f>input3!AM8</f>
        <v>5</v>
      </c>
      <c r="M8" s="14" t="str">
        <f t="shared" si="3"/>
        <v>ปกติ</v>
      </c>
      <c r="N8" s="77">
        <f>input3!AQ8</f>
        <v>4</v>
      </c>
      <c r="O8" s="14" t="str">
        <f t="shared" si="4"/>
        <v>เสี่ยง</v>
      </c>
      <c r="P8" s="15">
        <f>input3!AS8</f>
        <v>6</v>
      </c>
      <c r="Q8" s="14" t="str">
        <f t="shared" si="5"/>
        <v>มีจุดแข็ง</v>
      </c>
      <c r="R8" s="2">
        <f t="shared" si="6"/>
        <v>16</v>
      </c>
      <c r="S8" s="77">
        <f t="shared" si="7"/>
        <v>16</v>
      </c>
      <c r="T8" s="14" t="str">
        <f t="shared" si="8"/>
        <v>ปกติ</v>
      </c>
    </row>
    <row r="9" spans="2:20" s="4" customFormat="1" ht="19.5" customHeight="1" thickBot="1">
      <c r="B9" s="36" t="s">
        <v>44</v>
      </c>
      <c r="C9" s="36" t="str">
        <f>input2!B9</f>
        <v>3/2</v>
      </c>
      <c r="D9" s="186" t="str">
        <f>input1!B9</f>
        <v>05029</v>
      </c>
      <c r="E9" s="117" t="str">
        <f>input1!C9</f>
        <v>เด็กชายณัฐพล  กันใจ</v>
      </c>
      <c r="F9" s="5">
        <f>input1!D9</f>
        <v>1</v>
      </c>
      <c r="G9" s="53" t="str">
        <f t="shared" si="0"/>
        <v>ชาย</v>
      </c>
      <c r="H9" s="13">
        <f>input3!AF9</f>
        <v>0</v>
      </c>
      <c r="I9" s="18" t="str">
        <f t="shared" si="1"/>
        <v>ปกติ</v>
      </c>
      <c r="J9" s="83">
        <f>input3!AI9</f>
        <v>1</v>
      </c>
      <c r="K9" s="18" t="str">
        <f t="shared" si="2"/>
        <v>ปกติ</v>
      </c>
      <c r="L9" s="19">
        <f>input3!AM9</f>
        <v>3</v>
      </c>
      <c r="M9" s="18" t="str">
        <f t="shared" si="3"/>
        <v>ปกติ</v>
      </c>
      <c r="N9" s="83">
        <f>input3!AQ9</f>
        <v>3</v>
      </c>
      <c r="O9" s="18" t="str">
        <f t="shared" si="4"/>
        <v>ปกติ</v>
      </c>
      <c r="P9" s="19">
        <f>input3!AS9</f>
        <v>5</v>
      </c>
      <c r="Q9" s="18" t="str">
        <f t="shared" si="5"/>
        <v>เสี่ยง</v>
      </c>
      <c r="R9" s="5">
        <f t="shared" si="6"/>
        <v>7</v>
      </c>
      <c r="S9" s="83">
        <f t="shared" si="7"/>
        <v>7</v>
      </c>
      <c r="T9" s="18" t="str">
        <f t="shared" si="8"/>
        <v>ปกติ</v>
      </c>
    </row>
    <row r="10" spans="2:20" s="4" customFormat="1" ht="19.5" customHeight="1">
      <c r="B10" s="35" t="s">
        <v>45</v>
      </c>
      <c r="C10" s="35" t="str">
        <f>input2!B10</f>
        <v>3/2</v>
      </c>
      <c r="D10" s="185" t="str">
        <f>input1!B10</f>
        <v>05031</v>
      </c>
      <c r="E10" s="115" t="str">
        <f>input1!C10</f>
        <v>เด็กชายชยธร  อะทะไชย</v>
      </c>
      <c r="F10" s="2">
        <f>input1!D10</f>
        <v>1</v>
      </c>
      <c r="G10" s="57" t="str">
        <f t="shared" si="0"/>
        <v>ชาย</v>
      </c>
      <c r="H10" s="22">
        <f>input3!AF10</f>
        <v>0</v>
      </c>
      <c r="I10" s="14" t="str">
        <f t="shared" si="1"/>
        <v>ปกติ</v>
      </c>
      <c r="J10" s="77">
        <f>input3!AI10</f>
        <v>3</v>
      </c>
      <c r="K10" s="14" t="str">
        <f t="shared" si="2"/>
        <v>ปกติ</v>
      </c>
      <c r="L10" s="15">
        <f>input3!AM10</f>
        <v>1</v>
      </c>
      <c r="M10" s="14" t="str">
        <f t="shared" si="3"/>
        <v>ปกติ</v>
      </c>
      <c r="N10" s="77">
        <f>input3!AQ10</f>
        <v>4</v>
      </c>
      <c r="O10" s="14" t="str">
        <f t="shared" si="4"/>
        <v>เสี่ยง</v>
      </c>
      <c r="P10" s="15">
        <f>input3!AS10</f>
        <v>6</v>
      </c>
      <c r="Q10" s="14" t="str">
        <f t="shared" si="5"/>
        <v>มีจุดแข็ง</v>
      </c>
      <c r="R10" s="2">
        <f t="shared" si="6"/>
        <v>8</v>
      </c>
      <c r="S10" s="77">
        <f t="shared" si="7"/>
        <v>8</v>
      </c>
      <c r="T10" s="14" t="str">
        <f t="shared" si="8"/>
        <v>ปกติ</v>
      </c>
    </row>
    <row r="11" spans="2:20" s="4" customFormat="1" ht="19.5" customHeight="1">
      <c r="B11" s="35" t="s">
        <v>46</v>
      </c>
      <c r="C11" s="35" t="str">
        <f>input2!B11</f>
        <v>3/2</v>
      </c>
      <c r="D11" s="184" t="str">
        <f>input1!B11</f>
        <v>05038</v>
      </c>
      <c r="E11" s="116" t="str">
        <f>input1!C11</f>
        <v>เด็กชายวินัย  จอแยะ</v>
      </c>
      <c r="F11" s="2">
        <f>input1!D11</f>
        <v>1</v>
      </c>
      <c r="G11" s="51" t="str">
        <f t="shared" si="0"/>
        <v>ชาย</v>
      </c>
      <c r="H11" s="22">
        <f>input3!AF11</f>
        <v>4</v>
      </c>
      <c r="I11" s="14" t="str">
        <f t="shared" si="1"/>
        <v>ปกติ</v>
      </c>
      <c r="J11" s="77">
        <f>input3!AI11</f>
        <v>2</v>
      </c>
      <c r="K11" s="14" t="str">
        <f t="shared" si="2"/>
        <v>ปกติ</v>
      </c>
      <c r="L11" s="15">
        <f>input3!AM11</f>
        <v>6</v>
      </c>
      <c r="M11" s="14" t="str">
        <f t="shared" si="3"/>
        <v>เสี่ยง</v>
      </c>
      <c r="N11" s="77">
        <f>input3!AQ11</f>
        <v>7</v>
      </c>
      <c r="O11" s="14" t="str">
        <f t="shared" si="4"/>
        <v>มีปัญหา</v>
      </c>
      <c r="P11" s="15">
        <f>input3!AS11</f>
        <v>6</v>
      </c>
      <c r="Q11" s="14" t="str">
        <f t="shared" si="5"/>
        <v>มีจุดแข็ง</v>
      </c>
      <c r="R11" s="2">
        <f t="shared" si="6"/>
        <v>19</v>
      </c>
      <c r="S11" s="77">
        <f t="shared" si="7"/>
        <v>19</v>
      </c>
      <c r="T11" s="14" t="str">
        <f t="shared" si="8"/>
        <v>เสี่ยง</v>
      </c>
    </row>
    <row r="12" spans="2:20" s="4" customFormat="1" ht="19.5" customHeight="1">
      <c r="B12" s="35" t="s">
        <v>47</v>
      </c>
      <c r="C12" s="35" t="str">
        <f>input2!B12</f>
        <v>3/2</v>
      </c>
      <c r="D12" s="185" t="str">
        <f>input1!B12</f>
        <v>05080</v>
      </c>
      <c r="E12" s="115" t="str">
        <f>input1!C12</f>
        <v>เด็กชายเดชา  แซ่หลิ่ว</v>
      </c>
      <c r="F12" s="2">
        <f>input1!D12</f>
        <v>1</v>
      </c>
      <c r="G12" s="51" t="s">
        <v>57</v>
      </c>
      <c r="H12" s="22">
        <f>input3!AF12</f>
        <v>0</v>
      </c>
      <c r="I12" s="14" t="str">
        <f t="shared" si="1"/>
        <v>ปกติ</v>
      </c>
      <c r="J12" s="80">
        <f>input3!AI12</f>
        <v>0</v>
      </c>
      <c r="K12" s="14" t="str">
        <f t="shared" si="2"/>
        <v>ปกติ</v>
      </c>
      <c r="L12" s="15">
        <f>input3!AM12</f>
        <v>0</v>
      </c>
      <c r="M12" s="14" t="str">
        <f t="shared" si="3"/>
        <v>ปกติ</v>
      </c>
      <c r="N12" s="77">
        <f>input3!AQ12</f>
        <v>0</v>
      </c>
      <c r="O12" s="14" t="str">
        <f t="shared" si="4"/>
        <v>ปกติ</v>
      </c>
      <c r="P12" s="15">
        <f>input3!AS12</f>
        <v>0</v>
      </c>
      <c r="Q12" s="14" t="str">
        <f t="shared" si="5"/>
        <v>ไม่มีจุดแข็ง</v>
      </c>
      <c r="R12" s="2">
        <f t="shared" si="6"/>
        <v>0</v>
      </c>
      <c r="S12" s="77">
        <f t="shared" si="7"/>
        <v>0</v>
      </c>
      <c r="T12" s="14" t="str">
        <f t="shared" si="8"/>
        <v>ปกติ</v>
      </c>
    </row>
    <row r="13" spans="2:20" s="4" customFormat="1" ht="19.5" customHeight="1">
      <c r="B13" s="35" t="s">
        <v>48</v>
      </c>
      <c r="C13" s="35" t="str">
        <f>input2!B13</f>
        <v>3/2</v>
      </c>
      <c r="D13" s="184" t="str">
        <f>input1!B13</f>
        <v>05250</v>
      </c>
      <c r="E13" s="116" t="str">
        <f>input1!C13</f>
        <v>เด็กชายปริตต์  แซ่เล้า</v>
      </c>
      <c r="F13" s="2">
        <f>input1!D13</f>
        <v>1</v>
      </c>
      <c r="G13" s="51" t="s">
        <v>57</v>
      </c>
      <c r="H13" s="22">
        <f>input3!AF13</f>
        <v>2</v>
      </c>
      <c r="I13" s="14" t="str">
        <f t="shared" si="1"/>
        <v>ปกติ</v>
      </c>
      <c r="J13" s="77">
        <f>input3!AI13</f>
        <v>2</v>
      </c>
      <c r="K13" s="14" t="str">
        <f t="shared" si="2"/>
        <v>ปกติ</v>
      </c>
      <c r="L13" s="15">
        <f>input3!AM13</f>
        <v>5</v>
      </c>
      <c r="M13" s="14" t="str">
        <f t="shared" si="3"/>
        <v>ปกติ</v>
      </c>
      <c r="N13" s="77">
        <f>input3!AQ13</f>
        <v>5</v>
      </c>
      <c r="O13" s="14" t="str">
        <f t="shared" si="4"/>
        <v>มีปัญหา</v>
      </c>
      <c r="P13" s="15">
        <f>input3!AS13</f>
        <v>6</v>
      </c>
      <c r="Q13" s="14" t="str">
        <f t="shared" si="5"/>
        <v>มีจุดแข็ง</v>
      </c>
      <c r="R13" s="2">
        <f t="shared" si="6"/>
        <v>14</v>
      </c>
      <c r="S13" s="77">
        <f t="shared" si="7"/>
        <v>14</v>
      </c>
      <c r="T13" s="14" t="str">
        <f t="shared" si="8"/>
        <v>ปกติ</v>
      </c>
    </row>
    <row r="14" spans="2:20" s="4" customFormat="1" ht="19.5" customHeight="1" thickBot="1">
      <c r="B14" s="36" t="s">
        <v>49</v>
      </c>
      <c r="C14" s="36" t="str">
        <f>input2!B14</f>
        <v>3/2</v>
      </c>
      <c r="D14" s="186" t="str">
        <f>input1!B14</f>
        <v>05002</v>
      </c>
      <c r="E14" s="117" t="str">
        <f>input1!C14</f>
        <v>เด็กหญิงวาสนา  ยะฝั้น</v>
      </c>
      <c r="F14" s="5">
        <f>input1!D14</f>
        <v>2</v>
      </c>
      <c r="G14" s="53" t="s">
        <v>57</v>
      </c>
      <c r="H14" s="13">
        <f>input3!AF14</f>
        <v>7</v>
      </c>
      <c r="I14" s="18" t="str">
        <f t="shared" si="1"/>
        <v>มีปัญหา</v>
      </c>
      <c r="J14" s="83">
        <f>input3!AI14</f>
        <v>3</v>
      </c>
      <c r="K14" s="18" t="str">
        <f t="shared" si="2"/>
        <v>ปกติ</v>
      </c>
      <c r="L14" s="19">
        <f>input3!AM14</f>
        <v>6</v>
      </c>
      <c r="M14" s="18" t="str">
        <f t="shared" si="3"/>
        <v>เสี่ยง</v>
      </c>
      <c r="N14" s="83">
        <f>input3!AQ14</f>
        <v>4</v>
      </c>
      <c r="O14" s="18" t="str">
        <f t="shared" si="4"/>
        <v>เสี่ยง</v>
      </c>
      <c r="P14" s="19">
        <f>input3!AS14</f>
        <v>5</v>
      </c>
      <c r="Q14" s="18" t="str">
        <f t="shared" si="5"/>
        <v>เสี่ยง</v>
      </c>
      <c r="R14" s="5">
        <f t="shared" si="6"/>
        <v>20</v>
      </c>
      <c r="S14" s="83">
        <f t="shared" si="7"/>
        <v>20</v>
      </c>
      <c r="T14" s="18" t="str">
        <f t="shared" si="8"/>
        <v>มีปัญหา</v>
      </c>
    </row>
    <row r="15" spans="2:20" s="4" customFormat="1" ht="19.5" customHeight="1">
      <c r="B15" s="35" t="s">
        <v>50</v>
      </c>
      <c r="C15" s="35" t="str">
        <f>input2!B15</f>
        <v>3/2</v>
      </c>
      <c r="D15" s="185" t="str">
        <f>input1!B15</f>
        <v>05004</v>
      </c>
      <c r="E15" s="115" t="str">
        <f>input1!C15</f>
        <v>เด็กหญิงธันยรักษ์  สุโลพันธ์</v>
      </c>
      <c r="F15" s="2">
        <f>input1!D15</f>
        <v>2</v>
      </c>
      <c r="G15" s="57" t="str">
        <f t="shared" si="0"/>
        <v>หญิง</v>
      </c>
      <c r="H15" s="22">
        <f>input3!AF15</f>
        <v>4</v>
      </c>
      <c r="I15" s="14" t="str">
        <f t="shared" si="1"/>
        <v>ปกติ</v>
      </c>
      <c r="J15" s="77">
        <f>input3!AI15</f>
        <v>2</v>
      </c>
      <c r="K15" s="14" t="str">
        <f t="shared" si="2"/>
        <v>ปกติ</v>
      </c>
      <c r="L15" s="15">
        <f>input3!AM15</f>
        <v>4</v>
      </c>
      <c r="M15" s="14" t="str">
        <f t="shared" si="3"/>
        <v>ปกติ</v>
      </c>
      <c r="N15" s="77">
        <f>input3!AQ15</f>
        <v>4</v>
      </c>
      <c r="O15" s="14" t="str">
        <f t="shared" si="4"/>
        <v>เสี่ยง</v>
      </c>
      <c r="P15" s="15">
        <f>input3!AS15</f>
        <v>5</v>
      </c>
      <c r="Q15" s="14" t="str">
        <f t="shared" si="5"/>
        <v>เสี่ยง</v>
      </c>
      <c r="R15" s="2">
        <f t="shared" si="6"/>
        <v>14</v>
      </c>
      <c r="S15" s="77">
        <f t="shared" si="7"/>
        <v>14</v>
      </c>
      <c r="T15" s="14" t="str">
        <f t="shared" si="8"/>
        <v>ปกติ</v>
      </c>
    </row>
    <row r="16" spans="2:20" s="4" customFormat="1" ht="19.5" customHeight="1">
      <c r="B16" s="35" t="s">
        <v>51</v>
      </c>
      <c r="C16" s="35" t="str">
        <f>input2!B16</f>
        <v>3/2</v>
      </c>
      <c r="D16" s="184" t="str">
        <f>input1!B16</f>
        <v>05005</v>
      </c>
      <c r="E16" s="116" t="str">
        <f>input1!C16</f>
        <v>เด็กหญิงสกาวรัตน์  ศรีกอน</v>
      </c>
      <c r="F16" s="2">
        <f>input1!D16</f>
        <v>2</v>
      </c>
      <c r="G16" s="51" t="str">
        <f t="shared" si="0"/>
        <v>หญิง</v>
      </c>
      <c r="H16" s="22">
        <f>input3!AF16</f>
        <v>1</v>
      </c>
      <c r="I16" s="14" t="str">
        <f t="shared" si="1"/>
        <v>ปกติ</v>
      </c>
      <c r="J16" s="80">
        <f>input3!AI16</f>
        <v>1</v>
      </c>
      <c r="K16" s="14" t="str">
        <f t="shared" si="2"/>
        <v>ปกติ</v>
      </c>
      <c r="L16" s="15">
        <f>input3!AM16</f>
        <v>6</v>
      </c>
      <c r="M16" s="14" t="str">
        <f t="shared" si="3"/>
        <v>เสี่ยง</v>
      </c>
      <c r="N16" s="77">
        <f>input3!AQ16</f>
        <v>6</v>
      </c>
      <c r="O16" s="14" t="str">
        <f t="shared" si="4"/>
        <v>มีปัญหา</v>
      </c>
      <c r="P16" s="15">
        <f>input3!AS16</f>
        <v>10</v>
      </c>
      <c r="Q16" s="14" t="str">
        <f t="shared" si="5"/>
        <v>มีจุดแข็ง</v>
      </c>
      <c r="R16" s="2">
        <f t="shared" si="6"/>
        <v>14</v>
      </c>
      <c r="S16" s="77">
        <f t="shared" si="7"/>
        <v>14</v>
      </c>
      <c r="T16" s="14" t="str">
        <f t="shared" si="8"/>
        <v>ปกติ</v>
      </c>
    </row>
    <row r="17" spans="2:20" s="4" customFormat="1" ht="19.5" customHeight="1">
      <c r="B17" s="35" t="s">
        <v>52</v>
      </c>
      <c r="C17" s="35" t="str">
        <f>input2!B17</f>
        <v>3/2</v>
      </c>
      <c r="D17" s="185" t="str">
        <f>input1!B17</f>
        <v>05017</v>
      </c>
      <c r="E17" s="115" t="str">
        <f>input1!C17</f>
        <v>เด็กหญิงเมทินี  สายสุวรรณ์</v>
      </c>
      <c r="F17" s="2">
        <f>input1!D17</f>
        <v>2</v>
      </c>
      <c r="G17" s="51" t="str">
        <f t="shared" si="0"/>
        <v>หญิง</v>
      </c>
      <c r="H17" s="22">
        <f>input3!AF17</f>
        <v>3</v>
      </c>
      <c r="I17" s="14" t="str">
        <f t="shared" si="1"/>
        <v>ปกติ</v>
      </c>
      <c r="J17" s="77">
        <f>input3!AI17</f>
        <v>2</v>
      </c>
      <c r="K17" s="14" t="str">
        <f t="shared" si="2"/>
        <v>ปกติ</v>
      </c>
      <c r="L17" s="15">
        <f>input3!AM17</f>
        <v>4</v>
      </c>
      <c r="M17" s="14" t="str">
        <f t="shared" si="3"/>
        <v>ปกติ</v>
      </c>
      <c r="N17" s="77">
        <f>input3!AQ17</f>
        <v>6</v>
      </c>
      <c r="O17" s="14" t="str">
        <f t="shared" si="4"/>
        <v>มีปัญหา</v>
      </c>
      <c r="P17" s="15">
        <f>input3!AS17</f>
        <v>6</v>
      </c>
      <c r="Q17" s="14" t="str">
        <f t="shared" si="5"/>
        <v>มีจุดแข็ง</v>
      </c>
      <c r="R17" s="2">
        <f t="shared" si="6"/>
        <v>15</v>
      </c>
      <c r="S17" s="77">
        <f t="shared" si="7"/>
        <v>15</v>
      </c>
      <c r="T17" s="14" t="str">
        <f t="shared" si="8"/>
        <v>ปกติ</v>
      </c>
    </row>
    <row r="18" spans="2:20" s="4" customFormat="1" ht="19.5" customHeight="1">
      <c r="B18" s="35" t="s">
        <v>53</v>
      </c>
      <c r="C18" s="35" t="str">
        <f>input2!B18</f>
        <v>3/2</v>
      </c>
      <c r="D18" s="184" t="str">
        <f>input1!B18</f>
        <v>05020</v>
      </c>
      <c r="E18" s="116" t="str">
        <f>input1!C18</f>
        <v>เด็กหญิงกัญญาณัฐ  มโนตา</v>
      </c>
      <c r="F18" s="2">
        <f>input1!D18</f>
        <v>2</v>
      </c>
      <c r="G18" s="51" t="str">
        <f t="shared" si="0"/>
        <v>หญิง</v>
      </c>
      <c r="H18" s="22">
        <f>input3!AF18</f>
        <v>6</v>
      </c>
      <c r="I18" s="14" t="str">
        <f t="shared" si="1"/>
        <v>เสี่ยง</v>
      </c>
      <c r="J18" s="80">
        <f>input3!AI18</f>
        <v>3</v>
      </c>
      <c r="K18" s="14" t="str">
        <f t="shared" si="2"/>
        <v>ปกติ</v>
      </c>
      <c r="L18" s="15">
        <f>input3!AM18</f>
        <v>4</v>
      </c>
      <c r="M18" s="14" t="str">
        <f t="shared" si="3"/>
        <v>ปกติ</v>
      </c>
      <c r="N18" s="77">
        <f>input3!AQ18</f>
        <v>0</v>
      </c>
      <c r="O18" s="14" t="str">
        <f t="shared" si="4"/>
        <v>ปกติ</v>
      </c>
      <c r="P18" s="15">
        <f>input3!AS18</f>
        <v>6</v>
      </c>
      <c r="Q18" s="14" t="str">
        <f t="shared" si="5"/>
        <v>มีจุดแข็ง</v>
      </c>
      <c r="R18" s="2">
        <f t="shared" si="6"/>
        <v>13</v>
      </c>
      <c r="S18" s="77">
        <f t="shared" si="7"/>
        <v>13</v>
      </c>
      <c r="T18" s="14" t="str">
        <f t="shared" si="8"/>
        <v>ปกติ</v>
      </c>
    </row>
    <row r="19" spans="2:20" s="4" customFormat="1" ht="19.5" customHeight="1" thickBot="1">
      <c r="B19" s="36" t="s">
        <v>54</v>
      </c>
      <c r="C19" s="36" t="str">
        <f>input2!B19</f>
        <v>3/2</v>
      </c>
      <c r="D19" s="186" t="str">
        <f>input1!B19</f>
        <v>05021</v>
      </c>
      <c r="E19" s="117" t="str">
        <f>input1!C19</f>
        <v>เด็กหญิงบุษยมาส  ศรีทองคำ</v>
      </c>
      <c r="F19" s="5">
        <f>input1!D19</f>
        <v>2</v>
      </c>
      <c r="G19" s="53" t="str">
        <f t="shared" si="0"/>
        <v>หญิง</v>
      </c>
      <c r="H19" s="13">
        <f>input3!AF19</f>
        <v>3</v>
      </c>
      <c r="I19" s="18" t="str">
        <f t="shared" si="1"/>
        <v>ปกติ</v>
      </c>
      <c r="J19" s="83">
        <f>input3!AI19</f>
        <v>2</v>
      </c>
      <c r="K19" s="18" t="str">
        <f t="shared" si="2"/>
        <v>ปกติ</v>
      </c>
      <c r="L19" s="19">
        <f>input3!AM19</f>
        <v>3</v>
      </c>
      <c r="M19" s="18" t="str">
        <f t="shared" si="3"/>
        <v>ปกติ</v>
      </c>
      <c r="N19" s="83">
        <f>input3!AQ19</f>
        <v>6</v>
      </c>
      <c r="O19" s="18" t="str">
        <f t="shared" si="4"/>
        <v>มีปัญหา</v>
      </c>
      <c r="P19" s="19">
        <f>input3!AS19</f>
        <v>7</v>
      </c>
      <c r="Q19" s="18" t="str">
        <f t="shared" si="5"/>
        <v>มีจุดแข็ง</v>
      </c>
      <c r="R19" s="5">
        <f t="shared" si="6"/>
        <v>14</v>
      </c>
      <c r="S19" s="83">
        <f t="shared" si="7"/>
        <v>14</v>
      </c>
      <c r="T19" s="18" t="str">
        <f t="shared" si="8"/>
        <v>ปกติ</v>
      </c>
    </row>
    <row r="20" spans="2:20" s="4" customFormat="1" ht="19.5" customHeight="1">
      <c r="B20" s="35" t="s">
        <v>55</v>
      </c>
      <c r="C20" s="35" t="str">
        <f>input2!B20</f>
        <v>3/2</v>
      </c>
      <c r="D20" s="185" t="str">
        <f>input1!B20</f>
        <v>05040</v>
      </c>
      <c r="E20" s="115" t="str">
        <f>input1!C20</f>
        <v>เด็กหญิงนิลาวัลย์  แซ่หวาง</v>
      </c>
      <c r="F20" s="2">
        <f>input1!D20</f>
        <v>2</v>
      </c>
      <c r="G20" s="57" t="str">
        <f t="shared" si="0"/>
        <v>หญิง</v>
      </c>
      <c r="H20" s="22">
        <f>input3!AF20</f>
        <v>5</v>
      </c>
      <c r="I20" s="14" t="str">
        <f t="shared" si="1"/>
        <v>ปกติ</v>
      </c>
      <c r="J20" s="77">
        <f>input3!AI20</f>
        <v>1</v>
      </c>
      <c r="K20" s="14" t="str">
        <f t="shared" si="2"/>
        <v>ปกติ</v>
      </c>
      <c r="L20" s="15">
        <f>input3!AM20</f>
        <v>8</v>
      </c>
      <c r="M20" s="14" t="str">
        <f t="shared" si="3"/>
        <v>มีปัญหา</v>
      </c>
      <c r="N20" s="77">
        <f>input3!AQ20</f>
        <v>6</v>
      </c>
      <c r="O20" s="14" t="str">
        <f t="shared" si="4"/>
        <v>มีปัญหา</v>
      </c>
      <c r="P20" s="15">
        <f>input3!AS20</f>
        <v>8</v>
      </c>
      <c r="Q20" s="14" t="str">
        <f t="shared" si="5"/>
        <v>มีจุดแข็ง</v>
      </c>
      <c r="R20" s="2">
        <f t="shared" si="6"/>
        <v>20</v>
      </c>
      <c r="S20" s="77">
        <f t="shared" si="7"/>
        <v>20</v>
      </c>
      <c r="T20" s="14" t="str">
        <f t="shared" si="8"/>
        <v>มีปัญหา</v>
      </c>
    </row>
    <row r="21" spans="2:32" s="4" customFormat="1" ht="19.5" customHeight="1">
      <c r="B21" s="35" t="s">
        <v>10</v>
      </c>
      <c r="C21" s="35" t="str">
        <f>input2!B21</f>
        <v>3/2</v>
      </c>
      <c r="D21" s="184" t="str">
        <f>input1!B21</f>
        <v>05042</v>
      </c>
      <c r="E21" s="116" t="str">
        <f>input1!C21</f>
        <v>เด็กหญิงปนัดดา  ไวทยาคม</v>
      </c>
      <c r="F21" s="2">
        <f>input1!D21</f>
        <v>2</v>
      </c>
      <c r="G21" s="51" t="s">
        <v>58</v>
      </c>
      <c r="H21" s="22">
        <f>input3!AF21</f>
        <v>9</v>
      </c>
      <c r="I21" s="14" t="str">
        <f t="shared" si="1"/>
        <v>มีปัญหา</v>
      </c>
      <c r="J21" s="77">
        <f>input3!AI21</f>
        <v>2</v>
      </c>
      <c r="K21" s="14" t="str">
        <f t="shared" si="2"/>
        <v>ปกติ</v>
      </c>
      <c r="L21" s="15">
        <f>input3!AM21</f>
        <v>5</v>
      </c>
      <c r="M21" s="14" t="str">
        <f t="shared" si="3"/>
        <v>ปกติ</v>
      </c>
      <c r="N21" s="77">
        <f>input3!AQ21</f>
        <v>5</v>
      </c>
      <c r="O21" s="14" t="str">
        <f t="shared" si="4"/>
        <v>มีปัญหา</v>
      </c>
      <c r="P21" s="15">
        <f>input3!AS21</f>
        <v>5</v>
      </c>
      <c r="Q21" s="14" t="str">
        <f t="shared" si="5"/>
        <v>เสี่ยง</v>
      </c>
      <c r="R21" s="2">
        <f t="shared" si="6"/>
        <v>21</v>
      </c>
      <c r="S21" s="77">
        <f t="shared" si="7"/>
        <v>21</v>
      </c>
      <c r="T21" s="14" t="str">
        <f t="shared" si="8"/>
        <v>มีปัญหา</v>
      </c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2:32" s="4" customFormat="1" ht="19.5" customHeight="1">
      <c r="B22" s="35" t="s">
        <v>11</v>
      </c>
      <c r="C22" s="35" t="str">
        <f>input2!B22</f>
        <v>3/2</v>
      </c>
      <c r="D22" s="185" t="str">
        <f>input1!B22</f>
        <v>05044</v>
      </c>
      <c r="E22" s="115" t="str">
        <f>input1!C22</f>
        <v>เด็กหญิงสลิลญา  ท้าวผาบ</v>
      </c>
      <c r="F22" s="2">
        <f>input1!D22</f>
        <v>2</v>
      </c>
      <c r="G22" s="51" t="s">
        <v>58</v>
      </c>
      <c r="H22" s="22">
        <f>input3!AF22</f>
        <v>2</v>
      </c>
      <c r="I22" s="14" t="str">
        <f t="shared" si="1"/>
        <v>ปกติ</v>
      </c>
      <c r="J22" s="80">
        <f>input3!AI22</f>
        <v>1</v>
      </c>
      <c r="K22" s="14" t="str">
        <f t="shared" si="2"/>
        <v>ปกติ</v>
      </c>
      <c r="L22" s="15">
        <f>input3!AM22</f>
        <v>4</v>
      </c>
      <c r="M22" s="14" t="str">
        <f t="shared" si="3"/>
        <v>ปกติ</v>
      </c>
      <c r="N22" s="77">
        <f>input3!AQ22</f>
        <v>4</v>
      </c>
      <c r="O22" s="14" t="str">
        <f t="shared" si="4"/>
        <v>เสี่ยง</v>
      </c>
      <c r="P22" s="15">
        <f>input3!AS22</f>
        <v>9</v>
      </c>
      <c r="Q22" s="14" t="str">
        <f t="shared" si="5"/>
        <v>มีจุดแข็ง</v>
      </c>
      <c r="R22" s="2">
        <f t="shared" si="6"/>
        <v>11</v>
      </c>
      <c r="S22" s="77">
        <f t="shared" si="7"/>
        <v>11</v>
      </c>
      <c r="T22" s="14" t="str">
        <f t="shared" si="8"/>
        <v>ปกติ</v>
      </c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2:32" s="4" customFormat="1" ht="19.5" customHeight="1">
      <c r="B23" s="35" t="s">
        <v>12</v>
      </c>
      <c r="C23" s="35" t="str">
        <f>input2!B23</f>
        <v>3/2</v>
      </c>
      <c r="D23" s="184" t="str">
        <f>input1!B23</f>
        <v>05049</v>
      </c>
      <c r="E23" s="116" t="str">
        <f>input1!C23</f>
        <v>เด็กหญิงลลิตา  กุนทนุ</v>
      </c>
      <c r="F23" s="2">
        <f>input1!D23</f>
        <v>2</v>
      </c>
      <c r="G23" s="51" t="s">
        <v>58</v>
      </c>
      <c r="H23" s="22">
        <f>input3!AF23</f>
        <v>4</v>
      </c>
      <c r="I23" s="14" t="str">
        <f t="shared" si="1"/>
        <v>ปกติ</v>
      </c>
      <c r="J23" s="77">
        <f>input3!AI23</f>
        <v>1</v>
      </c>
      <c r="K23" s="14" t="str">
        <f t="shared" si="2"/>
        <v>ปกติ</v>
      </c>
      <c r="L23" s="15">
        <f>input3!AM23</f>
        <v>5</v>
      </c>
      <c r="M23" s="14" t="str">
        <f t="shared" si="3"/>
        <v>ปกติ</v>
      </c>
      <c r="N23" s="77">
        <f>input3!AQ23</f>
        <v>6</v>
      </c>
      <c r="O23" s="14" t="str">
        <f t="shared" si="4"/>
        <v>มีปัญหา</v>
      </c>
      <c r="P23" s="15">
        <f>input3!AS23</f>
        <v>6</v>
      </c>
      <c r="Q23" s="14" t="str">
        <f t="shared" si="5"/>
        <v>มีจุดแข็ง</v>
      </c>
      <c r="R23" s="2">
        <f t="shared" si="6"/>
        <v>16</v>
      </c>
      <c r="S23" s="77">
        <f t="shared" si="7"/>
        <v>16</v>
      </c>
      <c r="T23" s="14" t="str">
        <f t="shared" si="8"/>
        <v>ปกติ</v>
      </c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s="4" customFormat="1" ht="19.5" customHeight="1" thickBot="1">
      <c r="B24" s="36" t="s">
        <v>34</v>
      </c>
      <c r="C24" s="36" t="str">
        <f>input2!B24</f>
        <v>3/2</v>
      </c>
      <c r="D24" s="186" t="str">
        <f>input1!B24</f>
        <v>05052</v>
      </c>
      <c r="E24" s="117" t="str">
        <f>input1!C24</f>
        <v>เด็กหญิงยุวธิดา  กินนาธรรม</v>
      </c>
      <c r="F24" s="5">
        <f>input1!D24</f>
        <v>2</v>
      </c>
      <c r="G24" s="53" t="s">
        <v>58</v>
      </c>
      <c r="H24" s="13">
        <f>input3!AF24</f>
        <v>3</v>
      </c>
      <c r="I24" s="18" t="str">
        <f t="shared" si="1"/>
        <v>ปกติ</v>
      </c>
      <c r="J24" s="83">
        <f>input3!AI24</f>
        <v>3</v>
      </c>
      <c r="K24" s="18" t="str">
        <f t="shared" si="2"/>
        <v>ปกติ</v>
      </c>
      <c r="L24" s="19">
        <f>input3!AM24</f>
        <v>4</v>
      </c>
      <c r="M24" s="18" t="str">
        <f t="shared" si="3"/>
        <v>ปกติ</v>
      </c>
      <c r="N24" s="83">
        <f>input3!AQ24</f>
        <v>6</v>
      </c>
      <c r="O24" s="18" t="str">
        <f t="shared" si="4"/>
        <v>มีปัญหา</v>
      </c>
      <c r="P24" s="19">
        <f>input3!AS24</f>
        <v>7</v>
      </c>
      <c r="Q24" s="18" t="str">
        <f t="shared" si="5"/>
        <v>มีจุดแข็ง</v>
      </c>
      <c r="R24" s="5">
        <f t="shared" si="6"/>
        <v>16</v>
      </c>
      <c r="S24" s="83">
        <f t="shared" si="7"/>
        <v>16</v>
      </c>
      <c r="T24" s="18" t="str">
        <f t="shared" si="8"/>
        <v>ปกติ</v>
      </c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2" s="4" customFormat="1" ht="19.5" customHeight="1">
      <c r="B25" s="35" t="s">
        <v>35</v>
      </c>
      <c r="C25" s="35" t="str">
        <f>input2!B25</f>
        <v>3/2</v>
      </c>
      <c r="D25" s="185" t="str">
        <f>input1!B25</f>
        <v>05057</v>
      </c>
      <c r="E25" s="115" t="str">
        <f>input1!C25</f>
        <v>เด็กหญิงปนัสยา  ยองขอด</v>
      </c>
      <c r="F25" s="2">
        <f>input1!D25</f>
        <v>2</v>
      </c>
      <c r="G25" s="57" t="s">
        <v>58</v>
      </c>
      <c r="H25" s="22">
        <f>input3!AF25</f>
        <v>6</v>
      </c>
      <c r="I25" s="14" t="str">
        <f t="shared" si="1"/>
        <v>เสี่ยง</v>
      </c>
      <c r="J25" s="77">
        <f>input3!AI25</f>
        <v>2</v>
      </c>
      <c r="K25" s="14" t="str">
        <f t="shared" si="2"/>
        <v>ปกติ</v>
      </c>
      <c r="L25" s="15">
        <f>input3!AM25</f>
        <v>5</v>
      </c>
      <c r="M25" s="14" t="str">
        <f t="shared" si="3"/>
        <v>ปกติ</v>
      </c>
      <c r="N25" s="77">
        <f>input3!AQ25</f>
        <v>6</v>
      </c>
      <c r="O25" s="14" t="str">
        <f t="shared" si="4"/>
        <v>มีปัญหา</v>
      </c>
      <c r="P25" s="15">
        <f>input3!AS25</f>
        <v>10</v>
      </c>
      <c r="Q25" s="14" t="str">
        <f t="shared" si="5"/>
        <v>มีจุดแข็ง</v>
      </c>
      <c r="R25" s="2">
        <f t="shared" si="6"/>
        <v>19</v>
      </c>
      <c r="S25" s="77">
        <f t="shared" si="7"/>
        <v>19</v>
      </c>
      <c r="T25" s="14" t="str">
        <f t="shared" si="8"/>
        <v>เสี่ยง</v>
      </c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2:32" s="4" customFormat="1" ht="19.5" customHeight="1">
      <c r="B26" s="35" t="s">
        <v>95</v>
      </c>
      <c r="C26" s="35" t="str">
        <f>input2!B26</f>
        <v>3/2</v>
      </c>
      <c r="D26" s="185" t="str">
        <f>input1!B26</f>
        <v>05058</v>
      </c>
      <c r="E26" s="115" t="str">
        <f>input1!C26</f>
        <v>เด็กหญิงจาพอ  เรเชอ</v>
      </c>
      <c r="F26" s="2">
        <f>input1!D26</f>
        <v>2</v>
      </c>
      <c r="G26" s="57" t="s">
        <v>58</v>
      </c>
      <c r="H26" s="22">
        <f>input3!AF26</f>
        <v>5</v>
      </c>
      <c r="I26" s="14" t="str">
        <f>IF(H26&lt;6,"ปกติ",IF(H26&lt;7,"เสี่ยง","มีปัญหา"))</f>
        <v>ปกติ</v>
      </c>
      <c r="J26" s="77">
        <f>input3!AI26</f>
        <v>1</v>
      </c>
      <c r="K26" s="14" t="str">
        <f>IF(J26&lt;5,"ปกติ",IF(J26&lt;6,"เสี่ยง","มีปัญหา"))</f>
        <v>ปกติ</v>
      </c>
      <c r="L26" s="15">
        <f>input3!AM26</f>
        <v>7</v>
      </c>
      <c r="M26" s="14" t="str">
        <f>IF(L26&lt;6,"ปกติ",IF(L26&lt;8,"เสี่ยง","มีปัญหา"))</f>
        <v>เสี่ยง</v>
      </c>
      <c r="N26" s="77">
        <f>input3!AQ26</f>
        <v>5</v>
      </c>
      <c r="O26" s="14" t="str">
        <f>IF(N26&lt;4,"ปกติ",IF(N26&lt;5,"เสี่ยง","มีปัญหา"))</f>
        <v>มีปัญหา</v>
      </c>
      <c r="P26" s="15">
        <f>input3!AS26</f>
        <v>8</v>
      </c>
      <c r="Q26" s="14" t="str">
        <f>IF(P26&lt;5,"ไม่มีจุดแข็ง",IF(P26&lt;6,"เสี่ยง","มีจุดแข็ง"))</f>
        <v>มีจุดแข็ง</v>
      </c>
      <c r="R26" s="2">
        <f>H26+J26+L26+N26</f>
        <v>18</v>
      </c>
      <c r="S26" s="77">
        <f>SUM(H26,J26,L26,N26)</f>
        <v>18</v>
      </c>
      <c r="T26" s="14" t="str">
        <f>IF(S26&lt;17,"ปกติ",IF(S26&lt;20,"เสี่ยง","มีปัญหา"))</f>
        <v>เสี่ยง</v>
      </c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s="4" customFormat="1" ht="19.5" customHeight="1">
      <c r="B27" s="35" t="s">
        <v>96</v>
      </c>
      <c r="C27" s="35" t="str">
        <f>input2!B27</f>
        <v>3/2</v>
      </c>
      <c r="D27" s="185" t="str">
        <f>input1!B27</f>
        <v>05136</v>
      </c>
      <c r="E27" s="115" t="str">
        <f>input1!C27</f>
        <v>เด็กหญิงณัฐวารี  การดี</v>
      </c>
      <c r="F27" s="2">
        <f>input1!D27</f>
        <v>2</v>
      </c>
      <c r="G27" s="57" t="s">
        <v>58</v>
      </c>
      <c r="H27" s="22">
        <f>input3!AF27</f>
        <v>4</v>
      </c>
      <c r="I27" s="14" t="str">
        <f>IF(H27&lt;6,"ปกติ",IF(H27&lt;7,"เสี่ยง","มีปัญหา"))</f>
        <v>ปกติ</v>
      </c>
      <c r="J27" s="77">
        <f>input3!AI27</f>
        <v>1</v>
      </c>
      <c r="K27" s="14" t="str">
        <f>IF(J27&lt;5,"ปกติ",IF(J27&lt;6,"เสี่ยง","มีปัญหา"))</f>
        <v>ปกติ</v>
      </c>
      <c r="L27" s="15">
        <f>input3!AM27</f>
        <v>3</v>
      </c>
      <c r="M27" s="14" t="str">
        <f>IF(L27&lt;6,"ปกติ",IF(L27&lt;8,"เสี่ยง","มีปัญหา"))</f>
        <v>ปกติ</v>
      </c>
      <c r="N27" s="77">
        <f>input3!AQ27</f>
        <v>5</v>
      </c>
      <c r="O27" s="14" t="str">
        <f>IF(N27&lt;4,"ปกติ",IF(N27&lt;5,"เสี่ยง","มีปัญหา"))</f>
        <v>มีปัญหา</v>
      </c>
      <c r="P27" s="15">
        <f>input3!AS27</f>
        <v>3</v>
      </c>
      <c r="Q27" s="14" t="str">
        <f>IF(P27&lt;5,"ไม่มีจุดแข็ง",IF(P27&lt;6,"เสี่ยง","มีจุดแข็ง"))</f>
        <v>ไม่มีจุดแข็ง</v>
      </c>
      <c r="R27" s="2">
        <f>H27+J27+L27+N27</f>
        <v>13</v>
      </c>
      <c r="S27" s="77">
        <f>SUM(H27,J27,L27,N27)</f>
        <v>13</v>
      </c>
      <c r="T27" s="14" t="str">
        <f>IF(S27&lt;17,"ปกติ",IF(S27&lt;20,"เสี่ยง","มีปัญหา"))</f>
        <v>ปกติ</v>
      </c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21" s="163" customFormat="1" ht="18" customHeight="1">
      <c r="A28" s="153"/>
      <c r="B28" s="110"/>
      <c r="C28" s="110"/>
      <c r="D28" s="188"/>
      <c r="E28" s="108"/>
      <c r="F28" s="110"/>
      <c r="G28" s="154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53"/>
    </row>
    <row r="29" spans="1:21" ht="18" customHeight="1">
      <c r="A29" s="153"/>
      <c r="B29" s="153"/>
      <c r="C29" s="153"/>
      <c r="D29" s="154" t="str">
        <f>report1!D29</f>
        <v>(ลงชื่อ)</v>
      </c>
      <c r="E29" s="264"/>
      <c r="F29" s="153"/>
      <c r="G29" s="153"/>
      <c r="H29" s="153"/>
      <c r="I29" s="153"/>
      <c r="J29" s="153"/>
      <c r="K29" s="153"/>
      <c r="L29" s="153"/>
      <c r="M29" s="264" t="str">
        <f>report1!M29</f>
        <v>                 (ลงชื่อ)</v>
      </c>
      <c r="N29" s="264">
        <f>report1!N29</f>
        <v>0</v>
      </c>
      <c r="O29" s="153"/>
      <c r="P29" s="153">
        <f>report1!P29</f>
        <v>0</v>
      </c>
      <c r="Q29" s="153"/>
      <c r="R29" s="153"/>
      <c r="S29" s="153"/>
      <c r="T29" s="153"/>
      <c r="U29" s="153"/>
    </row>
    <row r="30" spans="4:17" ht="18" customHeight="1">
      <c r="D30" s="176"/>
      <c r="E30" s="176" t="str">
        <f>report1!E30</f>
        <v>(นางสาวกชพรรรณ ศรีทอง)</v>
      </c>
      <c r="M30" s="11"/>
      <c r="N30" s="11">
        <f>report1!N30</f>
        <v>0</v>
      </c>
      <c r="O30" s="316" t="str">
        <f>report1!O30</f>
        <v>(นายพิบูลย์  แสงทอง)</v>
      </c>
      <c r="P30" s="316"/>
      <c r="Q30" s="316"/>
    </row>
    <row r="31" spans="5:17" ht="18" customHeight="1">
      <c r="E31" s="121" t="str">
        <f>report1!E31</f>
        <v>      ครูที่ปรึกษา</v>
      </c>
      <c r="N31" s="120" t="str">
        <f>report1!N31</f>
        <v>             (ครูที่ปรึกษา)</v>
      </c>
      <c r="O31" s="324" t="str">
        <f>report1!O31</f>
        <v>ครูที่ปรึกษา</v>
      </c>
      <c r="P31" s="324"/>
      <c r="Q31" s="324"/>
    </row>
  </sheetData>
  <sheetProtection/>
  <mergeCells count="5">
    <mergeCell ref="O30:Q30"/>
    <mergeCell ref="O31:Q31"/>
    <mergeCell ref="B2:G2"/>
    <mergeCell ref="I2:T2"/>
    <mergeCell ref="B3:G3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64"/>
  <sheetViews>
    <sheetView zoomScalePageLayoutView="0" workbookViewId="0" topLeftCell="A16">
      <selection activeCell="O21" sqref="O21"/>
    </sheetView>
  </sheetViews>
  <sheetFormatPr defaultColWidth="9.140625" defaultRowHeight="21.75"/>
  <cols>
    <col min="1" max="1" width="3.8515625" style="1" customWidth="1"/>
    <col min="2" max="2" width="5.421875" style="1" customWidth="1"/>
    <col min="3" max="3" width="5.140625" style="1" customWidth="1"/>
    <col min="4" max="4" width="7.7109375" style="121" customWidth="1"/>
    <col min="5" max="5" width="27.7109375" style="1" customWidth="1"/>
    <col min="6" max="6" width="9.140625" style="1" hidden="1" customWidth="1"/>
    <col min="7" max="7" width="9.140625" style="1" customWidth="1"/>
    <col min="8" max="8" width="4.421875" style="1" hidden="1" customWidth="1"/>
    <col min="9" max="9" width="13.57421875" style="1" customWidth="1"/>
    <col min="10" max="10" width="4.421875" style="1" hidden="1" customWidth="1"/>
    <col min="11" max="11" width="14.57421875" style="1" customWidth="1"/>
    <col min="12" max="12" width="4.421875" style="1" hidden="1" customWidth="1"/>
    <col min="13" max="13" width="13.57421875" style="1" customWidth="1"/>
    <col min="14" max="14" width="4.421875" style="1" hidden="1" customWidth="1"/>
    <col min="15" max="15" width="13.57421875" style="1" customWidth="1"/>
    <col min="16" max="16" width="4.421875" style="1" hidden="1" customWidth="1"/>
    <col min="17" max="17" width="13.57421875" style="1" customWidth="1"/>
    <col min="18" max="19" width="4.00390625" style="1" hidden="1" customWidth="1"/>
    <col min="20" max="20" width="14.28125" style="1" customWidth="1"/>
    <col min="21" max="16384" width="9.140625" style="1" customWidth="1"/>
  </cols>
  <sheetData>
    <row r="1" ht="18.75" customHeight="1" thickBot="1">
      <c r="T1" s="1">
        <v>10</v>
      </c>
    </row>
    <row r="2" spans="2:20" ht="18.75" customHeight="1" thickBot="1">
      <c r="B2" s="321" t="s">
        <v>7</v>
      </c>
      <c r="C2" s="322"/>
      <c r="D2" s="322"/>
      <c r="E2" s="322"/>
      <c r="F2" s="322"/>
      <c r="G2" s="323"/>
      <c r="H2" s="220"/>
      <c r="I2" s="329" t="s">
        <v>27</v>
      </c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1"/>
    </row>
    <row r="3" spans="2:20" ht="18.75" customHeight="1" thickBot="1">
      <c r="B3" s="326" t="str">
        <f>input1!A3</f>
        <v>ชั้น ม.3/2 น.ส.กชพรรณ ศรีทอง และนายพิบูลย์ แสงทอง</v>
      </c>
      <c r="C3" s="327"/>
      <c r="D3" s="327"/>
      <c r="E3" s="327"/>
      <c r="F3" s="327"/>
      <c r="G3" s="328"/>
      <c r="H3" s="220"/>
      <c r="I3" s="206" t="s">
        <v>18</v>
      </c>
      <c r="J3" s="205"/>
      <c r="K3" s="206" t="s">
        <v>19</v>
      </c>
      <c r="L3" s="205"/>
      <c r="M3" s="206" t="s">
        <v>20</v>
      </c>
      <c r="N3" s="205"/>
      <c r="O3" s="206" t="s">
        <v>21</v>
      </c>
      <c r="P3" s="205"/>
      <c r="Q3" s="206" t="s">
        <v>22</v>
      </c>
      <c r="R3" s="205"/>
      <c r="S3" s="205"/>
      <c r="T3" s="206" t="s">
        <v>23</v>
      </c>
    </row>
    <row r="4" spans="2:20" ht="18.75" customHeight="1" thickBot="1">
      <c r="B4" s="207" t="s">
        <v>4</v>
      </c>
      <c r="C4" s="208" t="s">
        <v>3</v>
      </c>
      <c r="D4" s="193" t="s">
        <v>89</v>
      </c>
      <c r="E4" s="208" t="s">
        <v>5</v>
      </c>
      <c r="F4" s="209" t="s">
        <v>6</v>
      </c>
      <c r="G4" s="208" t="s">
        <v>6</v>
      </c>
      <c r="H4" s="220"/>
      <c r="I4" s="215" t="s">
        <v>17</v>
      </c>
      <c r="J4" s="211" t="s">
        <v>16</v>
      </c>
      <c r="K4" s="208" t="s">
        <v>17</v>
      </c>
      <c r="L4" s="214" t="s">
        <v>16</v>
      </c>
      <c r="M4" s="215" t="s">
        <v>17</v>
      </c>
      <c r="N4" s="211" t="s">
        <v>16</v>
      </c>
      <c r="O4" s="208" t="s">
        <v>17</v>
      </c>
      <c r="P4" s="214" t="s">
        <v>16</v>
      </c>
      <c r="Q4" s="216" t="s">
        <v>17</v>
      </c>
      <c r="R4" s="217"/>
      <c r="S4" s="211" t="s">
        <v>16</v>
      </c>
      <c r="T4" s="208" t="s">
        <v>17</v>
      </c>
    </row>
    <row r="5" spans="2:20" s="4" customFormat="1" ht="18.75" customHeight="1">
      <c r="B5" s="35" t="s">
        <v>40</v>
      </c>
      <c r="C5" s="35" t="str">
        <f>input2!B5</f>
        <v>3/2</v>
      </c>
      <c r="D5" s="183" t="str">
        <f>input1!B5</f>
        <v>04989</v>
      </c>
      <c r="E5" s="115" t="str">
        <f>input1!C5</f>
        <v>เด็กชายวรายุทธ  ตอนะรักษ์</v>
      </c>
      <c r="F5" s="2">
        <f>input1!D5</f>
        <v>1</v>
      </c>
      <c r="G5" s="75" t="str">
        <f>IF(F5=1,"ชาย",IF(F5=2,"หญิง","-"))</f>
        <v>ชาย</v>
      </c>
      <c r="H5" s="22">
        <f>(equal1!H5+equal2!H5+equal3!H5)/3</f>
        <v>0</v>
      </c>
      <c r="I5" s="14" t="str">
        <f>IF(H5&lt;6,"ปกติ",IF(H5&lt;7,"เสี่ยง","มีปัญหา"))</f>
        <v>ปกติ</v>
      </c>
      <c r="J5" s="2">
        <f>(equal1!J5+equal2!J5+equal3!J5)/3</f>
        <v>0</v>
      </c>
      <c r="K5" s="14" t="str">
        <f>IF(J5&lt;5,"ปกติ",IF(J5&lt;6,"เสี่ยง","มีปัญหา"))</f>
        <v>ปกติ</v>
      </c>
      <c r="L5" s="85">
        <f>(equal1!L5+equal2!L5+equal3!L5)/3</f>
        <v>0</v>
      </c>
      <c r="M5" s="14" t="str">
        <f>IF(L5&lt;6,"ปกติ",IF(L5&lt;8,"เสี่ยง","มีปัญหา"))</f>
        <v>ปกติ</v>
      </c>
      <c r="N5" s="15">
        <f>(equal1!N5+equal2!N5+equal3!N5)/3</f>
        <v>0</v>
      </c>
      <c r="O5" s="14" t="str">
        <f>IF(N5&lt;4,"ปกติ",IF(N5&lt;5,"เสี่ยง","มีปัญหา"))</f>
        <v>ปกติ</v>
      </c>
      <c r="P5" s="15">
        <f>(equal1!P5+equal2!P5+equal3!P5)/3</f>
        <v>0</v>
      </c>
      <c r="Q5" s="14" t="str">
        <f>IF(P5&lt;5,"ไม่มีจุดแข็ง",IF(P5&lt;6,"เสี่ยง","มีจุดแข็ง"))</f>
        <v>ไม่มีจุดแข็ง</v>
      </c>
      <c r="R5" s="16">
        <f>H5+J5+L5+N5</f>
        <v>0</v>
      </c>
      <c r="S5" s="77">
        <f>SUM(H5,J5,L5,N5)</f>
        <v>0</v>
      </c>
      <c r="T5" s="14" t="str">
        <f>IF(S5&lt;17,"ปกติ",IF(S5&lt;20,"เสี่ยง","มีปัญหา"))</f>
        <v>ปกติ</v>
      </c>
    </row>
    <row r="6" spans="2:20" s="4" customFormat="1" ht="18.75" customHeight="1">
      <c r="B6" s="35" t="s">
        <v>41</v>
      </c>
      <c r="C6" s="35" t="str">
        <f>input2!B6</f>
        <v>3/2</v>
      </c>
      <c r="D6" s="184" t="str">
        <f>input1!B6</f>
        <v>04993</v>
      </c>
      <c r="E6" s="116" t="str">
        <f>input1!C6</f>
        <v>เด็กชายทินกร  คำนวณ</v>
      </c>
      <c r="F6" s="2">
        <f>input1!D6</f>
        <v>1</v>
      </c>
      <c r="G6" s="78" t="str">
        <f aca="true" t="shared" si="0" ref="G6:G25">IF(F6=1,"ชาย",IF(F6=2,"หญิง","-"))</f>
        <v>ชาย</v>
      </c>
      <c r="H6" s="22">
        <f>(equal1!H6+equal2!H6+equal3!H6)/3</f>
        <v>2</v>
      </c>
      <c r="I6" s="14" t="str">
        <f aca="true" t="shared" si="1" ref="I6:I25">IF(H6&lt;6,"ปกติ",IF(H6&lt;7,"เสี่ยง","มีปัญหา"))</f>
        <v>ปกติ</v>
      </c>
      <c r="J6" s="2">
        <f>(equal1!J6+equal2!J6+equal3!J6)/3</f>
        <v>1.3333333333333333</v>
      </c>
      <c r="K6" s="14" t="str">
        <f aca="true" t="shared" si="2" ref="K6:K25">IF(J6&lt;5,"ปกติ",IF(J6&lt;6,"เสี่ยง","มีปัญหา"))</f>
        <v>ปกติ</v>
      </c>
      <c r="L6" s="15">
        <f>(equal1!L6+equal2!L6+equal3!L6)/3</f>
        <v>2.6666666666666665</v>
      </c>
      <c r="M6" s="14" t="str">
        <f aca="true" t="shared" si="3" ref="M6:M25">IF(L6&lt;6,"ปกติ",IF(L6&lt;8,"เสี่ยง","มีปัญหา"))</f>
        <v>ปกติ</v>
      </c>
      <c r="N6" s="15">
        <f>(equal1!N6+equal2!N6+equal3!N6)/3</f>
        <v>5</v>
      </c>
      <c r="O6" s="14" t="str">
        <f aca="true" t="shared" si="4" ref="O6:O25">IF(N6&lt;4,"ปกติ",IF(N6&lt;5,"เสี่ยง","มีปัญหา"))</f>
        <v>มีปัญหา</v>
      </c>
      <c r="P6" s="15">
        <f>(equal1!P6+equal2!P6+equal3!P6)/3</f>
        <v>7.333333333333333</v>
      </c>
      <c r="Q6" s="14" t="str">
        <f aca="true" t="shared" si="5" ref="Q6:Q25">IF(P6&lt;5,"ไม่มีจุดแข็ง",IF(P6&lt;6,"เสี่ยง","มีจุดแข็ง"))</f>
        <v>มีจุดแข็ง</v>
      </c>
      <c r="R6" s="16">
        <f aca="true" t="shared" si="6" ref="R6:R25">H6+J6+L6+N6</f>
        <v>11</v>
      </c>
      <c r="S6" s="77">
        <f aca="true" t="shared" si="7" ref="S6:S25">SUM(H6,J6,L6,N6)</f>
        <v>11</v>
      </c>
      <c r="T6" s="14" t="str">
        <f aca="true" t="shared" si="8" ref="T6:T25">IF(S6&lt;17,"ปกติ",IF(S6&lt;20,"เสี่ยง","มีปัญหา"))</f>
        <v>ปกติ</v>
      </c>
    </row>
    <row r="7" spans="2:20" s="4" customFormat="1" ht="18.75" customHeight="1">
      <c r="B7" s="35" t="s">
        <v>42</v>
      </c>
      <c r="C7" s="35" t="str">
        <f>input2!B7</f>
        <v>3/2</v>
      </c>
      <c r="D7" s="185" t="str">
        <f>input1!B7</f>
        <v>04994</v>
      </c>
      <c r="E7" s="115" t="str">
        <f>input1!C7</f>
        <v>เด็กชายธีรพงศ์  วงษาคำ</v>
      </c>
      <c r="F7" s="2">
        <f>input1!D7</f>
        <v>1</v>
      </c>
      <c r="G7" s="78" t="str">
        <f t="shared" si="0"/>
        <v>ชาย</v>
      </c>
      <c r="H7" s="22">
        <f>(equal1!H7+equal2!H7+equal3!H7)/3</f>
        <v>1.3333333333333333</v>
      </c>
      <c r="I7" s="14" t="str">
        <f t="shared" si="1"/>
        <v>ปกติ</v>
      </c>
      <c r="J7" s="2">
        <f>(equal1!J7+equal2!J7+equal3!J7)/3</f>
        <v>1.3333333333333333</v>
      </c>
      <c r="K7" s="14" t="str">
        <f t="shared" si="2"/>
        <v>ปกติ</v>
      </c>
      <c r="L7" s="15">
        <f>(equal1!L7+equal2!L7+equal3!L7)/3</f>
        <v>1.6666666666666667</v>
      </c>
      <c r="M7" s="14" t="str">
        <f t="shared" si="3"/>
        <v>ปกติ</v>
      </c>
      <c r="N7" s="15">
        <f>(equal1!N7+equal2!N7+equal3!N7)/3</f>
        <v>4.333333333333333</v>
      </c>
      <c r="O7" s="14" t="str">
        <f t="shared" si="4"/>
        <v>เสี่ยง</v>
      </c>
      <c r="P7" s="15">
        <f>(equal1!P7+equal2!P7+equal3!P7)/3</f>
        <v>3</v>
      </c>
      <c r="Q7" s="14" t="str">
        <f t="shared" si="5"/>
        <v>ไม่มีจุดแข็ง</v>
      </c>
      <c r="R7" s="16">
        <f t="shared" si="6"/>
        <v>8.666666666666666</v>
      </c>
      <c r="S7" s="77">
        <f t="shared" si="7"/>
        <v>8.666666666666666</v>
      </c>
      <c r="T7" s="14" t="str">
        <f t="shared" si="8"/>
        <v>ปกติ</v>
      </c>
    </row>
    <row r="8" spans="2:20" s="4" customFormat="1" ht="18.75" customHeight="1">
      <c r="B8" s="35" t="s">
        <v>43</v>
      </c>
      <c r="C8" s="35" t="str">
        <f>input2!B8</f>
        <v>3/2</v>
      </c>
      <c r="D8" s="184" t="str">
        <f>input1!B8</f>
        <v>05027</v>
      </c>
      <c r="E8" s="116" t="str">
        <f>input1!C8</f>
        <v>เด็กชายอัครพล  บรรเลง</v>
      </c>
      <c r="F8" s="2">
        <f>input1!D8</f>
        <v>1</v>
      </c>
      <c r="G8" s="78" t="str">
        <f t="shared" si="0"/>
        <v>ชาย</v>
      </c>
      <c r="H8" s="22">
        <f>(equal1!H8+equal2!H8+equal3!H8)/3</f>
        <v>0.6666666666666666</v>
      </c>
      <c r="I8" s="14" t="str">
        <f t="shared" si="1"/>
        <v>ปกติ</v>
      </c>
      <c r="J8" s="2">
        <f>(equal1!J8+equal2!J8+equal3!J8)/3</f>
        <v>4.666666666666667</v>
      </c>
      <c r="K8" s="14" t="str">
        <f t="shared" si="2"/>
        <v>ปกติ</v>
      </c>
      <c r="L8" s="15">
        <f>(equal1!L8+equal2!L8+equal3!L8)/3</f>
        <v>4.333333333333333</v>
      </c>
      <c r="M8" s="14" t="str">
        <f t="shared" si="3"/>
        <v>ปกติ</v>
      </c>
      <c r="N8" s="15">
        <f>(equal1!N8+equal2!N8+equal3!N8)/3</f>
        <v>3.3333333333333335</v>
      </c>
      <c r="O8" s="14" t="str">
        <f t="shared" si="4"/>
        <v>ปกติ</v>
      </c>
      <c r="P8" s="15">
        <f>(equal1!P8+equal2!P8+equal3!P8)/3</f>
        <v>5.666666666666667</v>
      </c>
      <c r="Q8" s="14" t="str">
        <f t="shared" si="5"/>
        <v>เสี่ยง</v>
      </c>
      <c r="R8" s="16">
        <f t="shared" si="6"/>
        <v>13.000000000000002</v>
      </c>
      <c r="S8" s="77">
        <f t="shared" si="7"/>
        <v>13.000000000000002</v>
      </c>
      <c r="T8" s="14" t="str">
        <f t="shared" si="8"/>
        <v>ปกติ</v>
      </c>
    </row>
    <row r="9" spans="2:20" s="4" customFormat="1" ht="18.75" customHeight="1" thickBot="1">
      <c r="B9" s="36" t="s">
        <v>44</v>
      </c>
      <c r="C9" s="36" t="str">
        <f>input2!B9</f>
        <v>3/2</v>
      </c>
      <c r="D9" s="186" t="str">
        <f>input1!B9</f>
        <v>05029</v>
      </c>
      <c r="E9" s="117" t="str">
        <f>input1!C9</f>
        <v>เด็กชายณัฐพล  กันใจ</v>
      </c>
      <c r="F9" s="5">
        <f>input1!D9</f>
        <v>1</v>
      </c>
      <c r="G9" s="81" t="str">
        <f t="shared" si="0"/>
        <v>ชาย</v>
      </c>
      <c r="H9" s="13">
        <f>(equal1!H9+equal2!H9+equal3!H9)/3</f>
        <v>0.3333333333333333</v>
      </c>
      <c r="I9" s="18" t="str">
        <f t="shared" si="1"/>
        <v>ปกติ</v>
      </c>
      <c r="J9" s="5">
        <f>(equal1!J9+equal2!J9+equal3!J9)/3</f>
        <v>1.3333333333333333</v>
      </c>
      <c r="K9" s="18" t="str">
        <f t="shared" si="2"/>
        <v>ปกติ</v>
      </c>
      <c r="L9" s="19">
        <f>(equal1!L9+equal2!L9+equal3!L9)/3</f>
        <v>2</v>
      </c>
      <c r="M9" s="18" t="str">
        <f t="shared" si="3"/>
        <v>ปกติ</v>
      </c>
      <c r="N9" s="19">
        <f>(equal1!N9+equal2!N9+equal3!N9)/3</f>
        <v>3.3333333333333335</v>
      </c>
      <c r="O9" s="18" t="str">
        <f t="shared" si="4"/>
        <v>ปกติ</v>
      </c>
      <c r="P9" s="19">
        <f>(equal1!P9+equal2!P9+equal3!P9)/3</f>
        <v>5.666666666666667</v>
      </c>
      <c r="Q9" s="18" t="str">
        <f t="shared" si="5"/>
        <v>เสี่ยง</v>
      </c>
      <c r="R9" s="20">
        <f t="shared" si="6"/>
        <v>7</v>
      </c>
      <c r="S9" s="83">
        <f t="shared" si="7"/>
        <v>7</v>
      </c>
      <c r="T9" s="18" t="str">
        <f t="shared" si="8"/>
        <v>ปกติ</v>
      </c>
    </row>
    <row r="10" spans="2:20" s="4" customFormat="1" ht="18.75" customHeight="1">
      <c r="B10" s="35" t="s">
        <v>45</v>
      </c>
      <c r="C10" s="35" t="str">
        <f>input2!B10</f>
        <v>3/2</v>
      </c>
      <c r="D10" s="185" t="str">
        <f>input1!B10</f>
        <v>05031</v>
      </c>
      <c r="E10" s="115" t="str">
        <f>input1!C10</f>
        <v>เด็กชายชยธร  อะทะไชย</v>
      </c>
      <c r="F10" s="2">
        <f>input1!D10</f>
        <v>1</v>
      </c>
      <c r="G10" s="84" t="str">
        <f t="shared" si="0"/>
        <v>ชาย</v>
      </c>
      <c r="H10" s="22">
        <f>(equal1!H10+equal2!H10+equal3!H10)/3</f>
        <v>0.6666666666666666</v>
      </c>
      <c r="I10" s="14" t="str">
        <f t="shared" si="1"/>
        <v>ปกติ</v>
      </c>
      <c r="J10" s="2">
        <f>(equal1!J10+equal2!J10+equal3!J10)/3</f>
        <v>2</v>
      </c>
      <c r="K10" s="14" t="str">
        <f t="shared" si="2"/>
        <v>ปกติ</v>
      </c>
      <c r="L10" s="15">
        <f>(equal1!L10+equal2!L10+equal3!L10)/3</f>
        <v>2.3333333333333335</v>
      </c>
      <c r="M10" s="14" t="str">
        <f t="shared" si="3"/>
        <v>ปกติ</v>
      </c>
      <c r="N10" s="15">
        <f>(equal1!N10+equal2!N10+equal3!N10)/3</f>
        <v>3.3333333333333335</v>
      </c>
      <c r="O10" s="14" t="str">
        <f t="shared" si="4"/>
        <v>ปกติ</v>
      </c>
      <c r="P10" s="15">
        <f>(equal1!P10+equal2!P10+equal3!P10)/3</f>
        <v>4.666666666666667</v>
      </c>
      <c r="Q10" s="14" t="str">
        <f t="shared" si="5"/>
        <v>ไม่มีจุดแข็ง</v>
      </c>
      <c r="R10" s="16">
        <f t="shared" si="6"/>
        <v>8.333333333333334</v>
      </c>
      <c r="S10" s="77">
        <f t="shared" si="7"/>
        <v>8.333333333333334</v>
      </c>
      <c r="T10" s="14" t="str">
        <f t="shared" si="8"/>
        <v>ปกติ</v>
      </c>
    </row>
    <row r="11" spans="2:20" s="4" customFormat="1" ht="18.75" customHeight="1">
      <c r="B11" s="35" t="s">
        <v>46</v>
      </c>
      <c r="C11" s="35" t="str">
        <f>input2!B11</f>
        <v>3/2</v>
      </c>
      <c r="D11" s="184" t="str">
        <f>input1!B11</f>
        <v>05038</v>
      </c>
      <c r="E11" s="116" t="str">
        <f>input1!C11</f>
        <v>เด็กชายวินัย  จอแยะ</v>
      </c>
      <c r="F11" s="2">
        <f>input1!D11</f>
        <v>1</v>
      </c>
      <c r="G11" s="78" t="str">
        <f t="shared" si="0"/>
        <v>ชาย</v>
      </c>
      <c r="H11" s="22">
        <f>(equal1!H11+equal2!H11+equal3!H11)/3</f>
        <v>1.3333333333333333</v>
      </c>
      <c r="I11" s="14" t="str">
        <f t="shared" si="1"/>
        <v>ปกติ</v>
      </c>
      <c r="J11" s="2">
        <f>(equal1!J11+equal2!J11+equal3!J11)/3</f>
        <v>1.6666666666666667</v>
      </c>
      <c r="K11" s="14" t="str">
        <f t="shared" si="2"/>
        <v>ปกติ</v>
      </c>
      <c r="L11" s="15">
        <f>(equal1!L11+equal2!L11+equal3!L11)/3</f>
        <v>4</v>
      </c>
      <c r="M11" s="14" t="str">
        <f t="shared" si="3"/>
        <v>ปกติ</v>
      </c>
      <c r="N11" s="15">
        <f>(equal1!N11+equal2!N11+equal3!N11)/3</f>
        <v>4</v>
      </c>
      <c r="O11" s="14" t="str">
        <f t="shared" si="4"/>
        <v>เสี่ยง</v>
      </c>
      <c r="P11" s="15">
        <f>(equal1!P11+equal2!P11+equal3!P11)/3</f>
        <v>4.666666666666667</v>
      </c>
      <c r="Q11" s="14" t="str">
        <f t="shared" si="5"/>
        <v>ไม่มีจุดแข็ง</v>
      </c>
      <c r="R11" s="16">
        <f t="shared" si="6"/>
        <v>11</v>
      </c>
      <c r="S11" s="77">
        <f t="shared" si="7"/>
        <v>11</v>
      </c>
      <c r="T11" s="14" t="str">
        <f t="shared" si="8"/>
        <v>ปกติ</v>
      </c>
    </row>
    <row r="12" spans="2:20" s="4" customFormat="1" ht="18.75" customHeight="1">
      <c r="B12" s="35" t="s">
        <v>47</v>
      </c>
      <c r="C12" s="35" t="str">
        <f>input2!B12</f>
        <v>3/2</v>
      </c>
      <c r="D12" s="185" t="str">
        <f>input1!B12</f>
        <v>05080</v>
      </c>
      <c r="E12" s="115" t="str">
        <f>input1!C12</f>
        <v>เด็กชายเดชา  แซ่หลิ่ว</v>
      </c>
      <c r="F12" s="2">
        <f>input1!D12</f>
        <v>1</v>
      </c>
      <c r="G12" s="78" t="str">
        <f t="shared" si="0"/>
        <v>ชาย</v>
      </c>
      <c r="H12" s="22">
        <f>(equal1!H12+equal2!H12+equal3!H12)/3</f>
        <v>0</v>
      </c>
      <c r="I12" s="14" t="str">
        <f t="shared" si="1"/>
        <v>ปกติ</v>
      </c>
      <c r="J12" s="2">
        <f>(equal1!J12+equal2!J12+equal3!J12)/3</f>
        <v>0</v>
      </c>
      <c r="K12" s="14" t="str">
        <f t="shared" si="2"/>
        <v>ปกติ</v>
      </c>
      <c r="L12" s="15">
        <f>(equal1!L12+equal2!L12+equal3!L12)/3</f>
        <v>0</v>
      </c>
      <c r="M12" s="14" t="str">
        <f t="shared" si="3"/>
        <v>ปกติ</v>
      </c>
      <c r="N12" s="15">
        <f>(equal1!N12+equal2!N12+equal3!N12)/3</f>
        <v>0</v>
      </c>
      <c r="O12" s="14" t="str">
        <f t="shared" si="4"/>
        <v>ปกติ</v>
      </c>
      <c r="P12" s="15">
        <f>(equal1!P12+equal2!P12+equal3!P12)/3</f>
        <v>0</v>
      </c>
      <c r="Q12" s="14" t="str">
        <f t="shared" si="5"/>
        <v>ไม่มีจุดแข็ง</v>
      </c>
      <c r="R12" s="16">
        <f t="shared" si="6"/>
        <v>0</v>
      </c>
      <c r="S12" s="77">
        <f t="shared" si="7"/>
        <v>0</v>
      </c>
      <c r="T12" s="14" t="str">
        <f t="shared" si="8"/>
        <v>ปกติ</v>
      </c>
    </row>
    <row r="13" spans="2:20" s="4" customFormat="1" ht="18.75" customHeight="1">
      <c r="B13" s="35" t="s">
        <v>48</v>
      </c>
      <c r="C13" s="35" t="str">
        <f>input2!B13</f>
        <v>3/2</v>
      </c>
      <c r="D13" s="184" t="str">
        <f>input1!B13</f>
        <v>05250</v>
      </c>
      <c r="E13" s="116" t="str">
        <f>input1!C13</f>
        <v>เด็กชายปริตต์  แซ่เล้า</v>
      </c>
      <c r="F13" s="2">
        <f>input1!D13</f>
        <v>1</v>
      </c>
      <c r="G13" s="78" t="str">
        <f t="shared" si="0"/>
        <v>ชาย</v>
      </c>
      <c r="H13" s="22">
        <f>(equal1!H13+equal2!H13+equal3!H13)/3</f>
        <v>0.6666666666666666</v>
      </c>
      <c r="I13" s="14" t="str">
        <f t="shared" si="1"/>
        <v>ปกติ</v>
      </c>
      <c r="J13" s="2">
        <f>(equal1!J13+equal2!J13+equal3!J13)/3</f>
        <v>1.3333333333333333</v>
      </c>
      <c r="K13" s="14" t="str">
        <f t="shared" si="2"/>
        <v>ปกติ</v>
      </c>
      <c r="L13" s="15">
        <f>(equal1!L13+equal2!L13+equal3!L13)/3</f>
        <v>3.3333333333333335</v>
      </c>
      <c r="M13" s="14" t="str">
        <f t="shared" si="3"/>
        <v>ปกติ</v>
      </c>
      <c r="N13" s="15">
        <f>(equal1!N13+equal2!N13+equal3!N13)/3</f>
        <v>3.6666666666666665</v>
      </c>
      <c r="O13" s="14" t="str">
        <f t="shared" si="4"/>
        <v>ปกติ</v>
      </c>
      <c r="P13" s="15">
        <f>(equal1!P13+equal2!P13+equal3!P13)/3</f>
        <v>4.666666666666667</v>
      </c>
      <c r="Q13" s="14" t="str">
        <f t="shared" si="5"/>
        <v>ไม่มีจุดแข็ง</v>
      </c>
      <c r="R13" s="16">
        <f t="shared" si="6"/>
        <v>9</v>
      </c>
      <c r="S13" s="77">
        <f t="shared" si="7"/>
        <v>9</v>
      </c>
      <c r="T13" s="14" t="str">
        <f t="shared" si="8"/>
        <v>ปกติ</v>
      </c>
    </row>
    <row r="14" spans="2:20" s="4" customFormat="1" ht="18.75" customHeight="1" thickBot="1">
      <c r="B14" s="36" t="s">
        <v>49</v>
      </c>
      <c r="C14" s="36" t="str">
        <f>input2!B14</f>
        <v>3/2</v>
      </c>
      <c r="D14" s="186" t="str">
        <f>input1!B14</f>
        <v>05002</v>
      </c>
      <c r="E14" s="117" t="str">
        <f>input1!C14</f>
        <v>เด็กหญิงวาสนา  ยะฝั้น</v>
      </c>
      <c r="F14" s="5">
        <f>input1!D14</f>
        <v>2</v>
      </c>
      <c r="G14" s="81" t="str">
        <f t="shared" si="0"/>
        <v>หญิง</v>
      </c>
      <c r="H14" s="13">
        <f>(equal1!H14+equal2!H14+equal3!H14)/3</f>
        <v>4.333333333333333</v>
      </c>
      <c r="I14" s="18" t="str">
        <f t="shared" si="1"/>
        <v>ปกติ</v>
      </c>
      <c r="J14" s="5">
        <f>(equal1!J14+equal2!J14+equal3!J14)/3</f>
        <v>2</v>
      </c>
      <c r="K14" s="18" t="str">
        <f t="shared" si="2"/>
        <v>ปกติ</v>
      </c>
      <c r="L14" s="19">
        <f>(equal1!L14+equal2!L14+equal3!L14)/3</f>
        <v>5</v>
      </c>
      <c r="M14" s="18" t="str">
        <f t="shared" si="3"/>
        <v>ปกติ</v>
      </c>
      <c r="N14" s="19">
        <f>(equal1!N14+equal2!N14+equal3!N14)/3</f>
        <v>4</v>
      </c>
      <c r="O14" s="18" t="str">
        <f t="shared" si="4"/>
        <v>เสี่ยง</v>
      </c>
      <c r="P14" s="19">
        <f>(equal1!P14+equal2!P14+equal3!P14)/3</f>
        <v>5</v>
      </c>
      <c r="Q14" s="18" t="str">
        <f t="shared" si="5"/>
        <v>เสี่ยง</v>
      </c>
      <c r="R14" s="20">
        <f t="shared" si="6"/>
        <v>15.333333333333332</v>
      </c>
      <c r="S14" s="83">
        <f t="shared" si="7"/>
        <v>15.333333333333332</v>
      </c>
      <c r="T14" s="18" t="str">
        <f t="shared" si="8"/>
        <v>ปกติ</v>
      </c>
    </row>
    <row r="15" spans="2:20" s="4" customFormat="1" ht="18.75" customHeight="1">
      <c r="B15" s="35" t="s">
        <v>50</v>
      </c>
      <c r="C15" s="35" t="str">
        <f>input2!B15</f>
        <v>3/2</v>
      </c>
      <c r="D15" s="185" t="str">
        <f>input1!B15</f>
        <v>05004</v>
      </c>
      <c r="E15" s="115" t="str">
        <f>input1!C15</f>
        <v>เด็กหญิงธันยรักษ์  สุโลพันธ์</v>
      </c>
      <c r="F15" s="2">
        <f>input1!D15</f>
        <v>2</v>
      </c>
      <c r="G15" s="84" t="str">
        <f t="shared" si="0"/>
        <v>หญิง</v>
      </c>
      <c r="H15" s="22">
        <f>(equal1!H15+equal2!H15+equal3!H15)/3</f>
        <v>3.6666666666666665</v>
      </c>
      <c r="I15" s="14" t="str">
        <f t="shared" si="1"/>
        <v>ปกติ</v>
      </c>
      <c r="J15" s="2">
        <f>(equal1!J15+equal2!J15+equal3!J15)/3</f>
        <v>2.3333333333333335</v>
      </c>
      <c r="K15" s="14" t="str">
        <f t="shared" si="2"/>
        <v>ปกติ</v>
      </c>
      <c r="L15" s="15">
        <f>(equal1!L15+equal2!L15+equal3!L15)/3</f>
        <v>4</v>
      </c>
      <c r="M15" s="14" t="str">
        <f t="shared" si="3"/>
        <v>ปกติ</v>
      </c>
      <c r="N15" s="15">
        <f>(equal1!N15+equal2!N15+equal3!N15)/3</f>
        <v>4</v>
      </c>
      <c r="O15" s="14" t="str">
        <f t="shared" si="4"/>
        <v>เสี่ยง</v>
      </c>
      <c r="P15" s="15">
        <f>(equal1!P15+equal2!P15+equal3!P15)/3</f>
        <v>5.333333333333333</v>
      </c>
      <c r="Q15" s="14" t="str">
        <f t="shared" si="5"/>
        <v>เสี่ยง</v>
      </c>
      <c r="R15" s="16">
        <f t="shared" si="6"/>
        <v>14</v>
      </c>
      <c r="S15" s="77">
        <f t="shared" si="7"/>
        <v>14</v>
      </c>
      <c r="T15" s="14" t="str">
        <f t="shared" si="8"/>
        <v>ปกติ</v>
      </c>
    </row>
    <row r="16" spans="2:20" s="4" customFormat="1" ht="18.75" customHeight="1">
      <c r="B16" s="35" t="s">
        <v>51</v>
      </c>
      <c r="C16" s="35" t="str">
        <f>input2!B16</f>
        <v>3/2</v>
      </c>
      <c r="D16" s="184" t="str">
        <f>input1!B16</f>
        <v>05005</v>
      </c>
      <c r="E16" s="116" t="str">
        <f>input1!C16</f>
        <v>เด็กหญิงสกาวรัตน์  ศรีกอน</v>
      </c>
      <c r="F16" s="2">
        <f>input1!D16</f>
        <v>2</v>
      </c>
      <c r="G16" s="78" t="str">
        <f t="shared" si="0"/>
        <v>หญิง</v>
      </c>
      <c r="H16" s="22">
        <f>(equal1!H16+equal2!H16+equal3!H16)/3</f>
        <v>1.6666666666666667</v>
      </c>
      <c r="I16" s="14" t="str">
        <f t="shared" si="1"/>
        <v>ปกติ</v>
      </c>
      <c r="J16" s="2">
        <f>(equal1!J16+equal2!J16+equal3!J16)/3</f>
        <v>1</v>
      </c>
      <c r="K16" s="14" t="str">
        <f t="shared" si="2"/>
        <v>ปกติ</v>
      </c>
      <c r="L16" s="15">
        <f>(equal1!L16+equal2!L16+equal3!L16)/3</f>
        <v>4.333333333333333</v>
      </c>
      <c r="M16" s="14" t="str">
        <f t="shared" si="3"/>
        <v>ปกติ</v>
      </c>
      <c r="N16" s="15">
        <f>(equal1!N16+equal2!N16+equal3!N16)/3</f>
        <v>4.333333333333333</v>
      </c>
      <c r="O16" s="14" t="str">
        <f t="shared" si="4"/>
        <v>เสี่ยง</v>
      </c>
      <c r="P16" s="15">
        <f>(equal1!P16+equal2!P16+equal3!P16)/3</f>
        <v>7.333333333333333</v>
      </c>
      <c r="Q16" s="14" t="str">
        <f t="shared" si="5"/>
        <v>มีจุดแข็ง</v>
      </c>
      <c r="R16" s="16">
        <f t="shared" si="6"/>
        <v>11.333333333333332</v>
      </c>
      <c r="S16" s="77">
        <f t="shared" si="7"/>
        <v>11.333333333333332</v>
      </c>
      <c r="T16" s="14" t="str">
        <f t="shared" si="8"/>
        <v>ปกติ</v>
      </c>
    </row>
    <row r="17" spans="2:20" s="4" customFormat="1" ht="18.75" customHeight="1">
      <c r="B17" s="35" t="s">
        <v>52</v>
      </c>
      <c r="C17" s="35" t="str">
        <f>input2!B17</f>
        <v>3/2</v>
      </c>
      <c r="D17" s="185" t="str">
        <f>input1!B17</f>
        <v>05017</v>
      </c>
      <c r="E17" s="115" t="str">
        <f>input1!C17</f>
        <v>เด็กหญิงเมทินี  สายสุวรรณ์</v>
      </c>
      <c r="F17" s="2">
        <f>input1!D17</f>
        <v>2</v>
      </c>
      <c r="G17" s="78" t="str">
        <f t="shared" si="0"/>
        <v>หญิง</v>
      </c>
      <c r="H17" s="22">
        <f>(equal1!H17+equal2!H17+equal3!H17)/3</f>
        <v>2.3333333333333335</v>
      </c>
      <c r="I17" s="14" t="str">
        <f t="shared" si="1"/>
        <v>ปกติ</v>
      </c>
      <c r="J17" s="2">
        <f>(equal1!J17+equal2!J17+equal3!J17)/3</f>
        <v>0.6666666666666666</v>
      </c>
      <c r="K17" s="14" t="str">
        <f t="shared" si="2"/>
        <v>ปกติ</v>
      </c>
      <c r="L17" s="15">
        <f>(equal1!L17+equal2!L17+equal3!L17)/3</f>
        <v>3</v>
      </c>
      <c r="M17" s="14" t="str">
        <f t="shared" si="3"/>
        <v>ปกติ</v>
      </c>
      <c r="N17" s="15">
        <f>(equal1!N17+equal2!N17+equal3!N17)/3</f>
        <v>4.666666666666667</v>
      </c>
      <c r="O17" s="14" t="str">
        <f t="shared" si="4"/>
        <v>เสี่ยง</v>
      </c>
      <c r="P17" s="15">
        <f>(equal1!P17+equal2!P17+equal3!P17)/3</f>
        <v>6</v>
      </c>
      <c r="Q17" s="14" t="str">
        <f t="shared" si="5"/>
        <v>มีจุดแข็ง</v>
      </c>
      <c r="R17" s="16">
        <f t="shared" si="6"/>
        <v>10.666666666666668</v>
      </c>
      <c r="S17" s="77">
        <f t="shared" si="7"/>
        <v>10.666666666666668</v>
      </c>
      <c r="T17" s="14" t="str">
        <f t="shared" si="8"/>
        <v>ปกติ</v>
      </c>
    </row>
    <row r="18" spans="2:20" s="4" customFormat="1" ht="18.75" customHeight="1">
      <c r="B18" s="35" t="s">
        <v>53</v>
      </c>
      <c r="C18" s="35" t="str">
        <f>input2!B18</f>
        <v>3/2</v>
      </c>
      <c r="D18" s="184" t="str">
        <f>input1!B18</f>
        <v>05020</v>
      </c>
      <c r="E18" s="116" t="str">
        <f>input1!C18</f>
        <v>เด็กหญิงกัญญาณัฐ  มโนตา</v>
      </c>
      <c r="F18" s="2">
        <f>input1!D18</f>
        <v>2</v>
      </c>
      <c r="G18" s="78" t="str">
        <f t="shared" si="0"/>
        <v>หญิง</v>
      </c>
      <c r="H18" s="22">
        <f>(equal1!H18+equal2!H18+equal3!H18)/3</f>
        <v>3.6666666666666665</v>
      </c>
      <c r="I18" s="14" t="str">
        <f t="shared" si="1"/>
        <v>ปกติ</v>
      </c>
      <c r="J18" s="2">
        <f>(equal1!J18+equal2!J18+equal3!J18)/3</f>
        <v>1.6666666666666667</v>
      </c>
      <c r="K18" s="14" t="str">
        <f t="shared" si="2"/>
        <v>ปกติ</v>
      </c>
      <c r="L18" s="15">
        <f>(equal1!L18+equal2!L18+equal3!L18)/3</f>
        <v>3</v>
      </c>
      <c r="M18" s="14" t="str">
        <f t="shared" si="3"/>
        <v>ปกติ</v>
      </c>
      <c r="N18" s="15">
        <f>(equal1!N18+equal2!N18+equal3!N18)/3</f>
        <v>2</v>
      </c>
      <c r="O18" s="14" t="str">
        <f t="shared" si="4"/>
        <v>ปกติ</v>
      </c>
      <c r="P18" s="15">
        <f>(equal1!P18+equal2!P18+equal3!P18)/3</f>
        <v>5.666666666666667</v>
      </c>
      <c r="Q18" s="14" t="str">
        <f t="shared" si="5"/>
        <v>เสี่ยง</v>
      </c>
      <c r="R18" s="16">
        <f t="shared" si="6"/>
        <v>10.333333333333332</v>
      </c>
      <c r="S18" s="77">
        <f t="shared" si="7"/>
        <v>10.333333333333332</v>
      </c>
      <c r="T18" s="14" t="str">
        <f t="shared" si="8"/>
        <v>ปกติ</v>
      </c>
    </row>
    <row r="19" spans="2:20" s="4" customFormat="1" ht="18.75" customHeight="1" thickBot="1">
      <c r="B19" s="36" t="s">
        <v>54</v>
      </c>
      <c r="C19" s="36" t="str">
        <f>input2!B19</f>
        <v>3/2</v>
      </c>
      <c r="D19" s="186" t="str">
        <f>input1!B19</f>
        <v>05021</v>
      </c>
      <c r="E19" s="117" t="str">
        <f>input1!C19</f>
        <v>เด็กหญิงบุษยมาส  ศรีทองคำ</v>
      </c>
      <c r="F19" s="5">
        <f>input1!D19</f>
        <v>2</v>
      </c>
      <c r="G19" s="81" t="str">
        <f t="shared" si="0"/>
        <v>หญิง</v>
      </c>
      <c r="H19" s="13">
        <f>(equal1!H19+equal2!H19+equal3!H19)/3</f>
        <v>2.6666666666666665</v>
      </c>
      <c r="I19" s="18" t="str">
        <f t="shared" si="1"/>
        <v>ปกติ</v>
      </c>
      <c r="J19" s="5">
        <f>(equal1!J19+equal2!J19+equal3!J19)/3</f>
        <v>1.3333333333333333</v>
      </c>
      <c r="K19" s="18" t="str">
        <f t="shared" si="2"/>
        <v>ปกติ</v>
      </c>
      <c r="L19" s="19">
        <f>(equal1!L19+equal2!L19+equal3!L19)/3</f>
        <v>3.3333333333333335</v>
      </c>
      <c r="M19" s="18" t="str">
        <f t="shared" si="3"/>
        <v>ปกติ</v>
      </c>
      <c r="N19" s="19">
        <f>(equal1!N19+equal2!N19+equal3!N19)/3</f>
        <v>3.3333333333333335</v>
      </c>
      <c r="O19" s="18" t="str">
        <f t="shared" si="4"/>
        <v>ปกติ</v>
      </c>
      <c r="P19" s="19">
        <f>(equal1!P19+equal2!P19+equal3!P19)/3</f>
        <v>5</v>
      </c>
      <c r="Q19" s="18" t="str">
        <f t="shared" si="5"/>
        <v>เสี่ยง</v>
      </c>
      <c r="R19" s="20">
        <f t="shared" si="6"/>
        <v>10.666666666666668</v>
      </c>
      <c r="S19" s="83">
        <f t="shared" si="7"/>
        <v>10.666666666666668</v>
      </c>
      <c r="T19" s="18" t="str">
        <f t="shared" si="8"/>
        <v>ปกติ</v>
      </c>
    </row>
    <row r="20" spans="2:20" s="4" customFormat="1" ht="18.75" customHeight="1">
      <c r="B20" s="35" t="s">
        <v>55</v>
      </c>
      <c r="C20" s="35" t="str">
        <f>input2!B20</f>
        <v>3/2</v>
      </c>
      <c r="D20" s="185" t="str">
        <f>input1!B20</f>
        <v>05040</v>
      </c>
      <c r="E20" s="115" t="str">
        <f>input1!C20</f>
        <v>เด็กหญิงนิลาวัลย์  แซ่หวาง</v>
      </c>
      <c r="F20" s="2">
        <f>input1!D20</f>
        <v>2</v>
      </c>
      <c r="G20" s="84" t="str">
        <f t="shared" si="0"/>
        <v>หญิง</v>
      </c>
      <c r="H20" s="22">
        <f>(equal1!H20+equal2!H20+equal3!H20)/3</f>
        <v>1.6666666666666667</v>
      </c>
      <c r="I20" s="14" t="str">
        <f t="shared" si="1"/>
        <v>ปกติ</v>
      </c>
      <c r="J20" s="2">
        <f>(equal1!J20+equal2!J20+equal3!J20)/3</f>
        <v>1.3333333333333333</v>
      </c>
      <c r="K20" s="14" t="str">
        <f t="shared" si="2"/>
        <v>ปกติ</v>
      </c>
      <c r="L20" s="15">
        <f>(equal1!L20+equal2!L20+equal3!L20)/3</f>
        <v>4.666666666666667</v>
      </c>
      <c r="M20" s="14" t="str">
        <f t="shared" si="3"/>
        <v>ปกติ</v>
      </c>
      <c r="N20" s="15">
        <f>(equal1!N20+equal2!N20+equal3!N20)/3</f>
        <v>4.666666666666667</v>
      </c>
      <c r="O20" s="14" t="str">
        <f t="shared" si="4"/>
        <v>เสี่ยง</v>
      </c>
      <c r="P20" s="15">
        <f>(equal1!P20+equal2!P20+equal3!P20)/3</f>
        <v>7.666666666666667</v>
      </c>
      <c r="Q20" s="14" t="str">
        <f t="shared" si="5"/>
        <v>มีจุดแข็ง</v>
      </c>
      <c r="R20" s="16">
        <f t="shared" si="6"/>
        <v>12.333333333333334</v>
      </c>
      <c r="S20" s="77">
        <f t="shared" si="7"/>
        <v>12.333333333333334</v>
      </c>
      <c r="T20" s="14" t="str">
        <f t="shared" si="8"/>
        <v>ปกติ</v>
      </c>
    </row>
    <row r="21" spans="2:32" s="4" customFormat="1" ht="18.75" customHeight="1">
      <c r="B21" s="35" t="s">
        <v>10</v>
      </c>
      <c r="C21" s="35" t="str">
        <f>input2!B21</f>
        <v>3/2</v>
      </c>
      <c r="D21" s="184" t="str">
        <f>input1!B21</f>
        <v>05042</v>
      </c>
      <c r="E21" s="116" t="str">
        <f>input1!C21</f>
        <v>เด็กหญิงปนัดดา  ไวทยาคม</v>
      </c>
      <c r="F21" s="2">
        <f>input1!D21</f>
        <v>2</v>
      </c>
      <c r="G21" s="78" t="str">
        <f t="shared" si="0"/>
        <v>หญิง</v>
      </c>
      <c r="H21" s="22">
        <f>(equal1!H21+equal2!H21+equal3!H21)/3</f>
        <v>5.666666666666667</v>
      </c>
      <c r="I21" s="14" t="str">
        <f t="shared" si="1"/>
        <v>ปกติ</v>
      </c>
      <c r="J21" s="2">
        <f>(equal1!J21+equal2!J21+equal3!J21)/3</f>
        <v>2</v>
      </c>
      <c r="K21" s="14" t="str">
        <f t="shared" si="2"/>
        <v>ปกติ</v>
      </c>
      <c r="L21" s="15">
        <f>(equal1!L21+equal2!L21+equal3!L21)/3</f>
        <v>3</v>
      </c>
      <c r="M21" s="14" t="str">
        <f t="shared" si="3"/>
        <v>ปกติ</v>
      </c>
      <c r="N21" s="15">
        <f>(equal1!N21+equal2!N21+equal3!N21)/3</f>
        <v>4.333333333333333</v>
      </c>
      <c r="O21" s="14" t="str">
        <f t="shared" si="4"/>
        <v>เสี่ยง</v>
      </c>
      <c r="P21" s="15">
        <f>(equal1!P21+equal2!P21+equal3!P21)/3</f>
        <v>5</v>
      </c>
      <c r="Q21" s="14" t="str">
        <f t="shared" si="5"/>
        <v>เสี่ยง</v>
      </c>
      <c r="R21" s="16">
        <f t="shared" si="6"/>
        <v>15</v>
      </c>
      <c r="S21" s="77">
        <f t="shared" si="7"/>
        <v>15</v>
      </c>
      <c r="T21" s="14" t="str">
        <f t="shared" si="8"/>
        <v>ปกติ</v>
      </c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2:32" s="4" customFormat="1" ht="18.75" customHeight="1">
      <c r="B22" s="35" t="s">
        <v>11</v>
      </c>
      <c r="C22" s="35" t="str">
        <f>input2!B22</f>
        <v>3/2</v>
      </c>
      <c r="D22" s="185" t="str">
        <f>input1!B22</f>
        <v>05044</v>
      </c>
      <c r="E22" s="115" t="str">
        <f>input1!C22</f>
        <v>เด็กหญิงสลิลญา  ท้าวผาบ</v>
      </c>
      <c r="F22" s="2">
        <f>input1!D22</f>
        <v>2</v>
      </c>
      <c r="G22" s="78" t="str">
        <f t="shared" si="0"/>
        <v>หญิง</v>
      </c>
      <c r="H22" s="22">
        <f>(equal1!H22+equal2!H22+equal3!H22)/3</f>
        <v>1.6666666666666667</v>
      </c>
      <c r="I22" s="14" t="str">
        <f t="shared" si="1"/>
        <v>ปกติ</v>
      </c>
      <c r="J22" s="2">
        <f>(equal1!J22+equal2!J22+equal3!J22)/3</f>
        <v>1</v>
      </c>
      <c r="K22" s="14" t="str">
        <f t="shared" si="2"/>
        <v>ปกติ</v>
      </c>
      <c r="L22" s="15">
        <f>(equal1!L22+equal2!L22+equal3!L22)/3</f>
        <v>3.6666666666666665</v>
      </c>
      <c r="M22" s="14" t="str">
        <f t="shared" si="3"/>
        <v>ปกติ</v>
      </c>
      <c r="N22" s="15">
        <f>(equal1!N22+equal2!N22+equal3!N22)/3</f>
        <v>4</v>
      </c>
      <c r="O22" s="14" t="str">
        <f t="shared" si="4"/>
        <v>เสี่ยง</v>
      </c>
      <c r="P22" s="15">
        <f>(equal1!P22+equal2!P22+equal3!P22)/3</f>
        <v>7</v>
      </c>
      <c r="Q22" s="14" t="str">
        <f t="shared" si="5"/>
        <v>มีจุดแข็ง</v>
      </c>
      <c r="R22" s="16">
        <f t="shared" si="6"/>
        <v>10.333333333333334</v>
      </c>
      <c r="S22" s="77">
        <f t="shared" si="7"/>
        <v>10.333333333333334</v>
      </c>
      <c r="T22" s="14" t="str">
        <f t="shared" si="8"/>
        <v>ปกติ</v>
      </c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2:32" s="4" customFormat="1" ht="18.75" customHeight="1">
      <c r="B23" s="35" t="s">
        <v>12</v>
      </c>
      <c r="C23" s="35" t="str">
        <f>input2!B23</f>
        <v>3/2</v>
      </c>
      <c r="D23" s="184" t="str">
        <f>input1!B23</f>
        <v>05049</v>
      </c>
      <c r="E23" s="116" t="str">
        <f>input1!C23</f>
        <v>เด็กหญิงลลิตา  กุนทนุ</v>
      </c>
      <c r="F23" s="2">
        <f>input1!D23</f>
        <v>2</v>
      </c>
      <c r="G23" s="78" t="str">
        <f t="shared" si="0"/>
        <v>หญิง</v>
      </c>
      <c r="H23" s="22">
        <f>(equal1!H23+equal2!H23+equal3!H23)/3</f>
        <v>3.3333333333333335</v>
      </c>
      <c r="I23" s="14" t="str">
        <f t="shared" si="1"/>
        <v>ปกติ</v>
      </c>
      <c r="J23" s="2">
        <f>(equal1!J23+equal2!J23+equal3!J23)/3</f>
        <v>1.3333333333333333</v>
      </c>
      <c r="K23" s="14" t="str">
        <f t="shared" si="2"/>
        <v>ปกติ</v>
      </c>
      <c r="L23" s="15">
        <f>(equal1!L23+equal2!L23+equal3!L23)/3</f>
        <v>4.666666666666667</v>
      </c>
      <c r="M23" s="14" t="str">
        <f t="shared" si="3"/>
        <v>ปกติ</v>
      </c>
      <c r="N23" s="15">
        <f>(equal1!N23+equal2!N23+equal3!N23)/3</f>
        <v>4.666666666666667</v>
      </c>
      <c r="O23" s="14" t="str">
        <f t="shared" si="4"/>
        <v>เสี่ยง</v>
      </c>
      <c r="P23" s="15">
        <f>(equal1!P23+equal2!P23+equal3!P23)/3</f>
        <v>5.333333333333333</v>
      </c>
      <c r="Q23" s="14" t="str">
        <f t="shared" si="5"/>
        <v>เสี่ยง</v>
      </c>
      <c r="R23" s="16">
        <f t="shared" si="6"/>
        <v>14</v>
      </c>
      <c r="S23" s="77">
        <f t="shared" si="7"/>
        <v>14</v>
      </c>
      <c r="T23" s="14" t="str">
        <f t="shared" si="8"/>
        <v>ปกติ</v>
      </c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s="4" customFormat="1" ht="18.75" customHeight="1">
      <c r="B24" s="228" t="s">
        <v>34</v>
      </c>
      <c r="C24" s="228" t="str">
        <f>input2!B24</f>
        <v>3/2</v>
      </c>
      <c r="D24" s="229" t="str">
        <f>input1!B24</f>
        <v>05052</v>
      </c>
      <c r="E24" s="230" t="str">
        <f>input1!C24</f>
        <v>เด็กหญิงยุวธิดา  กินนาธรรม</v>
      </c>
      <c r="F24" s="231">
        <f>input1!D24</f>
        <v>2</v>
      </c>
      <c r="G24" s="232" t="str">
        <f t="shared" si="0"/>
        <v>หญิง</v>
      </c>
      <c r="H24" s="233">
        <f>(equal1!H24+equal2!H24+equal3!H24)/3</f>
        <v>1.6666666666666667</v>
      </c>
      <c r="I24" s="234" t="str">
        <f t="shared" si="1"/>
        <v>ปกติ</v>
      </c>
      <c r="J24" s="231">
        <f>(equal1!J24+equal2!J24+equal3!J24)/3</f>
        <v>1.6666666666666667</v>
      </c>
      <c r="K24" s="234" t="str">
        <f t="shared" si="2"/>
        <v>ปกติ</v>
      </c>
      <c r="L24" s="235">
        <f>(equal1!L24+equal2!L24+equal3!L24)/3</f>
        <v>4.666666666666667</v>
      </c>
      <c r="M24" s="234" t="str">
        <f t="shared" si="3"/>
        <v>ปกติ</v>
      </c>
      <c r="N24" s="235">
        <f>(equal1!N24+equal2!N24+equal3!N24)/3</f>
        <v>5</v>
      </c>
      <c r="O24" s="234" t="str">
        <f t="shared" si="4"/>
        <v>มีปัญหา</v>
      </c>
      <c r="P24" s="235">
        <f>(equal1!P24+equal2!P24+equal3!P24)/3</f>
        <v>5.333333333333333</v>
      </c>
      <c r="Q24" s="234" t="str">
        <f t="shared" si="5"/>
        <v>เสี่ยง</v>
      </c>
      <c r="R24" s="236">
        <f t="shared" si="6"/>
        <v>13</v>
      </c>
      <c r="S24" s="237">
        <f t="shared" si="7"/>
        <v>13</v>
      </c>
      <c r="T24" s="234" t="str">
        <f t="shared" si="8"/>
        <v>ปกติ</v>
      </c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2" s="4" customFormat="1" ht="18.75" customHeight="1">
      <c r="B25" s="243" t="s">
        <v>35</v>
      </c>
      <c r="C25" s="243" t="str">
        <f>input2!B25</f>
        <v>3/2</v>
      </c>
      <c r="D25" s="244" t="str">
        <f>input1!B25</f>
        <v>05057</v>
      </c>
      <c r="E25" s="245" t="str">
        <f>input1!C25</f>
        <v>เด็กหญิงปนัสยา  ยองขอด</v>
      </c>
      <c r="F25" s="238">
        <f>input1!D25</f>
        <v>2</v>
      </c>
      <c r="G25" s="78" t="str">
        <f t="shared" si="0"/>
        <v>หญิง</v>
      </c>
      <c r="H25" s="8">
        <f>(equal1!H25+equal2!H25+equal3!H25)/3</f>
        <v>2.6666666666666665</v>
      </c>
      <c r="I25" s="239" t="str">
        <f t="shared" si="1"/>
        <v>ปกติ</v>
      </c>
      <c r="J25" s="238">
        <f>(equal1!J25+equal2!J25+equal3!J25)/3</f>
        <v>1.6666666666666667</v>
      </c>
      <c r="K25" s="239" t="str">
        <f t="shared" si="2"/>
        <v>ปกติ</v>
      </c>
      <c r="L25" s="6">
        <f>(equal1!L25+equal2!L25+equal3!L25)/3</f>
        <v>4</v>
      </c>
      <c r="M25" s="239" t="str">
        <f t="shared" si="3"/>
        <v>ปกติ</v>
      </c>
      <c r="N25" s="6">
        <f>(equal1!N25+equal2!N25+equal3!N25)/3</f>
        <v>5.333333333333333</v>
      </c>
      <c r="O25" s="239" t="str">
        <f t="shared" si="4"/>
        <v>มีปัญหา</v>
      </c>
      <c r="P25" s="6">
        <f>(equal1!P25+equal2!P25+equal3!P25)/3</f>
        <v>6.333333333333333</v>
      </c>
      <c r="Q25" s="239" t="str">
        <f t="shared" si="5"/>
        <v>มีจุดแข็ง</v>
      </c>
      <c r="R25" s="240">
        <f t="shared" si="6"/>
        <v>13.666666666666664</v>
      </c>
      <c r="S25" s="80">
        <f t="shared" si="7"/>
        <v>13.666666666666664</v>
      </c>
      <c r="T25" s="241" t="str">
        <f t="shared" si="8"/>
        <v>ปกติ</v>
      </c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2:32" s="4" customFormat="1" ht="18.75" customHeight="1">
      <c r="B26" s="243" t="s">
        <v>95</v>
      </c>
      <c r="C26" s="243" t="str">
        <f>input2!B26</f>
        <v>3/2</v>
      </c>
      <c r="D26" s="244" t="str">
        <f>input1!B26</f>
        <v>05058</v>
      </c>
      <c r="E26" s="245" t="str">
        <f>input1!C26</f>
        <v>เด็กหญิงจาพอ  เรเชอ</v>
      </c>
      <c r="F26" s="238">
        <f>input1!D26</f>
        <v>2</v>
      </c>
      <c r="G26" s="78" t="str">
        <f>IF(F26=1,"ชาย",IF(F26=2,"หญิง","-"))</f>
        <v>หญิง</v>
      </c>
      <c r="H26" s="8">
        <f>(equal1!H26+equal2!H26+equal3!H26)/3</f>
        <v>3</v>
      </c>
      <c r="I26" s="239" t="str">
        <f>IF(H26&lt;6,"ปกติ",IF(H26&lt;7,"เสี่ยง","มีปัญหา"))</f>
        <v>ปกติ</v>
      </c>
      <c r="J26" s="238">
        <f>(equal1!J26+equal2!J26+equal3!J26)/3</f>
        <v>1</v>
      </c>
      <c r="K26" s="239" t="str">
        <f>IF(J26&lt;5,"ปกติ",IF(J26&lt;6,"เสี่ยง","มีปัญหา"))</f>
        <v>ปกติ</v>
      </c>
      <c r="L26" s="6">
        <f>(equal1!L26+equal2!L26+equal3!L26)/3</f>
        <v>4.666666666666667</v>
      </c>
      <c r="M26" s="239" t="str">
        <f>IF(L26&lt;6,"ปกติ",IF(L26&lt;8,"เสี่ยง","มีปัญหา"))</f>
        <v>ปกติ</v>
      </c>
      <c r="N26" s="6">
        <f>(equal1!N26+equal2!N26+equal3!N26)/3</f>
        <v>4.666666666666667</v>
      </c>
      <c r="O26" s="239" t="str">
        <f>IF(N26&lt;4,"ปกติ",IF(N26&lt;5,"เสี่ยง","มีปัญหา"))</f>
        <v>เสี่ยง</v>
      </c>
      <c r="P26" s="6">
        <f>(equal1!P26+equal2!P26+equal3!P26)/3</f>
        <v>7.333333333333333</v>
      </c>
      <c r="Q26" s="239" t="str">
        <f>IF(P26&lt;5,"ไม่มีจุดแข็ง",IF(P26&lt;6,"เสี่ยง","มีจุดแข็ง"))</f>
        <v>มีจุดแข็ง</v>
      </c>
      <c r="R26" s="240">
        <f>H26+J26+L26+N26</f>
        <v>13.333333333333336</v>
      </c>
      <c r="S26" s="80">
        <f>SUM(H26,J26,L26,N26)</f>
        <v>13.333333333333336</v>
      </c>
      <c r="T26" s="241" t="str">
        <f>IF(S26&lt;17,"ปกติ",IF(S26&lt;20,"เสี่ยง","มีปัญหา"))</f>
        <v>ปกติ</v>
      </c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s="4" customFormat="1" ht="18.75" customHeight="1">
      <c r="B27" s="243" t="s">
        <v>96</v>
      </c>
      <c r="C27" s="243" t="str">
        <f>input2!B27</f>
        <v>3/2</v>
      </c>
      <c r="D27" s="244" t="str">
        <f>input1!B27</f>
        <v>05136</v>
      </c>
      <c r="E27" s="245" t="str">
        <f>input1!C27</f>
        <v>เด็กหญิงณัฐวารี  การดี</v>
      </c>
      <c r="F27" s="238">
        <f>input1!D27</f>
        <v>2</v>
      </c>
      <c r="G27" s="78" t="str">
        <f>IF(F27=1,"ชาย",IF(F27=2,"หญิง","-"))</f>
        <v>หญิง</v>
      </c>
      <c r="H27" s="8">
        <f>(equal1!H27+equal2!H27+equal3!H27)/3</f>
        <v>2.3333333333333335</v>
      </c>
      <c r="I27" s="239" t="str">
        <f>IF(H27&lt;6,"ปกติ",IF(H27&lt;7,"เสี่ยง","มีปัญหา"))</f>
        <v>ปกติ</v>
      </c>
      <c r="J27" s="238">
        <f>(equal1!J27+equal2!J27+equal3!J27)/3</f>
        <v>1</v>
      </c>
      <c r="K27" s="239" t="str">
        <f>IF(J27&lt;5,"ปกติ",IF(J27&lt;6,"เสี่ยง","มีปัญหา"))</f>
        <v>ปกติ</v>
      </c>
      <c r="L27" s="6">
        <f>(equal1!L27+equal2!L27+equal3!L27)/3</f>
        <v>3.3333333333333335</v>
      </c>
      <c r="M27" s="239" t="str">
        <f>IF(L27&lt;6,"ปกติ",IF(L27&lt;8,"เสี่ยง","มีปัญหา"))</f>
        <v>ปกติ</v>
      </c>
      <c r="N27" s="6">
        <f>(equal1!N27+equal2!N27+equal3!N27)/3</f>
        <v>4.333333333333333</v>
      </c>
      <c r="O27" s="239" t="str">
        <f>IF(N27&lt;4,"ปกติ",IF(N27&lt;5,"เสี่ยง","มีปัญหา"))</f>
        <v>เสี่ยง</v>
      </c>
      <c r="P27" s="6">
        <f>(equal1!P27+equal2!P27+equal3!P27)/3</f>
        <v>4</v>
      </c>
      <c r="Q27" s="239" t="str">
        <f>IF(P27&lt;5,"ไม่มีจุดแข็ง",IF(P27&lt;6,"เสี่ยง","มีจุดแข็ง"))</f>
        <v>ไม่มีจุดแข็ง</v>
      </c>
      <c r="R27" s="240">
        <f>H27+J27+L27+N27</f>
        <v>11</v>
      </c>
      <c r="S27" s="80">
        <f>SUM(H27,J27,L27,N27)</f>
        <v>11</v>
      </c>
      <c r="T27" s="241" t="str">
        <f>IF(S27&lt;17,"ปกติ",IF(S27&lt;20,"เสี่ยง","มีปัญหา"))</f>
        <v>ปกติ</v>
      </c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21" s="4" customFormat="1" ht="18.75" customHeight="1">
      <c r="A28" s="265"/>
      <c r="B28" s="110"/>
      <c r="C28" s="110"/>
      <c r="D28" s="226"/>
      <c r="E28" s="224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225"/>
    </row>
    <row r="29" spans="1:21" ht="18.75" customHeight="1">
      <c r="A29" s="264"/>
      <c r="B29" s="110"/>
      <c r="C29" s="110"/>
      <c r="D29" s="226" t="str">
        <f>report1!D29</f>
        <v>(ลงชื่อ)</v>
      </c>
      <c r="E29" s="224"/>
      <c r="F29" s="110"/>
      <c r="G29" s="110"/>
      <c r="H29" s="110"/>
      <c r="I29" s="110"/>
      <c r="J29" s="110"/>
      <c r="K29" s="110"/>
      <c r="L29" s="110"/>
      <c r="M29" s="110" t="str">
        <f>report1!M29</f>
        <v>                 (ลงชื่อ)</v>
      </c>
      <c r="N29" s="110"/>
      <c r="O29" s="110"/>
      <c r="P29" s="110"/>
      <c r="Q29" s="110"/>
      <c r="R29" s="110"/>
      <c r="S29" s="110"/>
      <c r="T29" s="110"/>
      <c r="U29" s="11"/>
    </row>
    <row r="30" spans="1:21" ht="18.75" customHeight="1">
      <c r="A30" s="264"/>
      <c r="B30" s="110"/>
      <c r="C30" s="110"/>
      <c r="D30" s="226"/>
      <c r="E30" s="247" t="str">
        <f>report1!E30</f>
        <v>(นางสาวกชพรรรณ ศรีทอง)</v>
      </c>
      <c r="F30" s="110"/>
      <c r="G30" s="110"/>
      <c r="H30" s="110"/>
      <c r="I30" s="110"/>
      <c r="J30" s="110"/>
      <c r="K30" s="110"/>
      <c r="L30" s="110"/>
      <c r="M30" s="110"/>
      <c r="N30" s="110"/>
      <c r="O30" s="332" t="str">
        <f>report1!O30</f>
        <v>(นายพิบูลย์  แสงทอง)</v>
      </c>
      <c r="P30" s="332"/>
      <c r="Q30" s="332"/>
      <c r="R30" s="110"/>
      <c r="S30" s="110"/>
      <c r="T30" s="110"/>
      <c r="U30" s="11"/>
    </row>
    <row r="31" spans="1:21" ht="18.75" customHeight="1">
      <c r="A31" s="264"/>
      <c r="B31" s="110"/>
      <c r="C31" s="110"/>
      <c r="D31" s="226"/>
      <c r="E31" s="226" t="str">
        <f>report1!E31</f>
        <v>      ครูที่ปรึกษา</v>
      </c>
      <c r="F31" s="110"/>
      <c r="G31" s="110"/>
      <c r="H31" s="110"/>
      <c r="I31" s="110"/>
      <c r="J31" s="110"/>
      <c r="K31" s="110"/>
      <c r="L31" s="110"/>
      <c r="M31" s="110"/>
      <c r="N31" s="110"/>
      <c r="O31" s="332" t="str">
        <f>report1!O31</f>
        <v>ครูที่ปรึกษา</v>
      </c>
      <c r="P31" s="332"/>
      <c r="Q31" s="332"/>
      <c r="R31" s="110"/>
      <c r="S31" s="110"/>
      <c r="T31" s="110"/>
      <c r="U31" s="11"/>
    </row>
    <row r="32" spans="1:20" s="163" customFormat="1" ht="18.75" customHeight="1">
      <c r="A32" s="153"/>
      <c r="B32" s="110"/>
      <c r="C32" s="108"/>
      <c r="D32" s="188"/>
      <c r="E32" s="110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266"/>
    </row>
    <row r="33" spans="1:21" ht="18.75" customHeight="1">
      <c r="A33" s="264"/>
      <c r="B33" s="325"/>
      <c r="C33" s="325"/>
      <c r="D33" s="325"/>
      <c r="E33" s="325"/>
      <c r="F33" s="325"/>
      <c r="G33" s="325"/>
      <c r="H33" s="268"/>
      <c r="I33" s="325"/>
      <c r="J33" s="325"/>
      <c r="K33" s="325"/>
      <c r="L33" s="325"/>
      <c r="M33" s="325"/>
      <c r="N33" s="325"/>
      <c r="O33" s="325"/>
      <c r="P33" s="325"/>
      <c r="Q33" s="325"/>
      <c r="R33" s="325"/>
      <c r="S33" s="325"/>
      <c r="T33" s="325"/>
      <c r="U33" s="11"/>
    </row>
    <row r="34" spans="1:21" ht="18.75" customHeight="1">
      <c r="A34" s="264"/>
      <c r="B34" s="325"/>
      <c r="C34" s="325"/>
      <c r="D34" s="325"/>
      <c r="E34" s="325"/>
      <c r="F34" s="325"/>
      <c r="G34" s="325"/>
      <c r="H34" s="268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11"/>
    </row>
    <row r="35" spans="1:21" ht="18.75" customHeight="1">
      <c r="A35" s="264"/>
      <c r="B35" s="267"/>
      <c r="C35" s="267"/>
      <c r="D35" s="267"/>
      <c r="E35" s="267"/>
      <c r="F35" s="267"/>
      <c r="G35" s="267"/>
      <c r="H35" s="268"/>
      <c r="I35" s="267"/>
      <c r="J35" s="269"/>
      <c r="K35" s="267"/>
      <c r="L35" s="269"/>
      <c r="M35" s="267"/>
      <c r="N35" s="269"/>
      <c r="O35" s="267"/>
      <c r="P35" s="269"/>
      <c r="Q35" s="267"/>
      <c r="R35" s="269"/>
      <c r="S35" s="269"/>
      <c r="T35" s="267"/>
      <c r="U35" s="11"/>
    </row>
    <row r="36" spans="1:21" ht="15.75" customHeight="1">
      <c r="A36" s="11"/>
      <c r="B36" s="161"/>
      <c r="C36" s="246"/>
      <c r="D36" s="242"/>
      <c r="E36" s="227"/>
      <c r="F36" s="110"/>
      <c r="G36" s="222"/>
      <c r="H36" s="222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"/>
    </row>
    <row r="37" spans="1:21" ht="15.75" customHeight="1">
      <c r="A37" s="11"/>
      <c r="B37" s="161"/>
      <c r="C37" s="246"/>
      <c r="D37" s="242"/>
      <c r="E37" s="227"/>
      <c r="F37" s="110"/>
      <c r="G37" s="222"/>
      <c r="H37" s="222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"/>
    </row>
    <row r="38" spans="1:21" ht="15.75" customHeight="1">
      <c r="A38" s="11"/>
      <c r="B38" s="161"/>
      <c r="C38" s="246"/>
      <c r="D38" s="242"/>
      <c r="E38" s="227"/>
      <c r="F38" s="110"/>
      <c r="G38" s="222"/>
      <c r="H38" s="222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"/>
    </row>
    <row r="39" spans="1:21" ht="15.75" customHeight="1">
      <c r="A39" s="11"/>
      <c r="B39" s="161"/>
      <c r="C39" s="246"/>
      <c r="D39" s="242"/>
      <c r="E39" s="227"/>
      <c r="F39" s="110"/>
      <c r="G39" s="222"/>
      <c r="H39" s="222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"/>
    </row>
    <row r="40" spans="1:21" ht="15.75" customHeight="1">
      <c r="A40" s="11"/>
      <c r="B40" s="161"/>
      <c r="C40" s="246"/>
      <c r="D40" s="242"/>
      <c r="E40" s="227"/>
      <c r="F40" s="110"/>
      <c r="G40" s="222"/>
      <c r="H40" s="222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"/>
    </row>
    <row r="41" spans="1:21" ht="15.75" customHeight="1">
      <c r="A41" s="11"/>
      <c r="B41" s="161"/>
      <c r="C41" s="246"/>
      <c r="D41" s="242"/>
      <c r="E41" s="227"/>
      <c r="F41" s="110"/>
      <c r="G41" s="222"/>
      <c r="H41" s="222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"/>
    </row>
    <row r="42" spans="1:21" ht="15.75" customHeight="1">
      <c r="A42" s="11"/>
      <c r="B42" s="161"/>
      <c r="C42" s="246"/>
      <c r="D42" s="242"/>
      <c r="E42" s="224"/>
      <c r="F42" s="110"/>
      <c r="G42" s="222"/>
      <c r="H42" s="222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"/>
    </row>
    <row r="43" spans="1:21" ht="15.75" customHeight="1">
      <c r="A43" s="11"/>
      <c r="B43" s="161"/>
      <c r="C43" s="246"/>
      <c r="D43" s="242"/>
      <c r="E43" s="224"/>
      <c r="F43" s="110"/>
      <c r="G43" s="222"/>
      <c r="H43" s="222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"/>
    </row>
    <row r="44" spans="1:21" ht="15.75" customHeight="1">
      <c r="A44" s="11"/>
      <c r="B44" s="161"/>
      <c r="C44" s="246"/>
      <c r="D44" s="242"/>
      <c r="E44" s="224"/>
      <c r="F44" s="110"/>
      <c r="G44" s="222"/>
      <c r="H44" s="222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"/>
    </row>
    <row r="45" spans="1:21" ht="15.75" customHeight="1">
      <c r="A45" s="11"/>
      <c r="B45" s="161"/>
      <c r="C45" s="246"/>
      <c r="D45" s="242"/>
      <c r="E45" s="224"/>
      <c r="F45" s="110"/>
      <c r="G45" s="222"/>
      <c r="H45" s="222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"/>
    </row>
    <row r="46" spans="1:21" ht="15.75" customHeight="1">
      <c r="A46" s="11"/>
      <c r="B46" s="161"/>
      <c r="C46" s="246"/>
      <c r="D46" s="242"/>
      <c r="E46" s="224"/>
      <c r="F46" s="110"/>
      <c r="G46" s="222"/>
      <c r="H46" s="222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"/>
    </row>
    <row r="47" spans="1:21" ht="15.75" customHeight="1">
      <c r="A47" s="11"/>
      <c r="B47" s="161"/>
      <c r="C47" s="246"/>
      <c r="D47" s="242"/>
      <c r="E47" s="224"/>
      <c r="F47" s="110"/>
      <c r="G47" s="222"/>
      <c r="H47" s="222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"/>
    </row>
    <row r="48" spans="1:21" ht="15.75" customHeight="1">
      <c r="A48" s="11"/>
      <c r="B48" s="161"/>
      <c r="C48" s="246"/>
      <c r="D48" s="242"/>
      <c r="E48" s="224"/>
      <c r="F48" s="110"/>
      <c r="G48" s="222"/>
      <c r="H48" s="222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"/>
    </row>
    <row r="49" spans="1:21" ht="15.75" customHeight="1">
      <c r="A49" s="11"/>
      <c r="B49" s="161"/>
      <c r="C49" s="246"/>
      <c r="D49" s="242"/>
      <c r="E49" s="224"/>
      <c r="F49" s="110"/>
      <c r="G49" s="222"/>
      <c r="H49" s="222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"/>
    </row>
    <row r="50" spans="1:21" ht="15.75" customHeight="1">
      <c r="A50" s="11"/>
      <c r="B50" s="161"/>
      <c r="C50" s="246"/>
      <c r="D50" s="242"/>
      <c r="E50" s="224"/>
      <c r="F50" s="110"/>
      <c r="G50" s="222"/>
      <c r="H50" s="222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"/>
    </row>
    <row r="51" spans="1:21" ht="15.75" customHeight="1">
      <c r="A51" s="11"/>
      <c r="B51" s="161"/>
      <c r="C51" s="246"/>
      <c r="D51" s="242"/>
      <c r="E51" s="224"/>
      <c r="F51" s="110"/>
      <c r="G51" s="222"/>
      <c r="H51" s="222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"/>
    </row>
    <row r="52" spans="1:21" ht="15.75" customHeight="1">
      <c r="A52" s="11"/>
      <c r="B52" s="161"/>
      <c r="C52" s="246"/>
      <c r="D52" s="242"/>
      <c r="E52" s="224"/>
      <c r="F52" s="110"/>
      <c r="G52" s="222"/>
      <c r="H52" s="222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"/>
    </row>
    <row r="53" spans="1:21" ht="15.75" customHeight="1">
      <c r="A53" s="11"/>
      <c r="B53" s="161"/>
      <c r="C53" s="246"/>
      <c r="D53" s="242"/>
      <c r="E53" s="224"/>
      <c r="F53" s="110"/>
      <c r="G53" s="222"/>
      <c r="H53" s="222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"/>
    </row>
    <row r="54" spans="1:21" ht="15.75" customHeight="1">
      <c r="A54" s="11"/>
      <c r="B54" s="161"/>
      <c r="C54" s="246"/>
      <c r="D54" s="242"/>
      <c r="E54" s="224"/>
      <c r="F54" s="110"/>
      <c r="G54" s="222"/>
      <c r="H54" s="222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"/>
    </row>
    <row r="55" spans="1:21" ht="15.75" customHeight="1">
      <c r="A55" s="11"/>
      <c r="B55" s="161"/>
      <c r="C55" s="246"/>
      <c r="D55" s="242"/>
      <c r="E55" s="224"/>
      <c r="F55" s="110"/>
      <c r="G55" s="222"/>
      <c r="H55" s="222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"/>
    </row>
    <row r="56" spans="1:21" ht="15.75" customHeight="1">
      <c r="A56" s="11"/>
      <c r="B56" s="161"/>
      <c r="C56" s="246"/>
      <c r="D56" s="242"/>
      <c r="E56" s="224"/>
      <c r="F56" s="110"/>
      <c r="G56" s="222"/>
      <c r="H56" s="222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"/>
    </row>
    <row r="57" spans="1:21" ht="15.75" customHeight="1">
      <c r="A57" s="11"/>
      <c r="B57" s="161"/>
      <c r="C57" s="246"/>
      <c r="D57" s="242"/>
      <c r="E57" s="224"/>
      <c r="F57" s="110"/>
      <c r="G57" s="222"/>
      <c r="H57" s="222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"/>
    </row>
    <row r="58" spans="1:21" ht="15.75" customHeight="1">
      <c r="A58" s="11"/>
      <c r="B58" s="161"/>
      <c r="C58" s="246"/>
      <c r="D58" s="242"/>
      <c r="E58" s="224"/>
      <c r="F58" s="110"/>
      <c r="G58" s="222"/>
      <c r="H58" s="222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"/>
    </row>
    <row r="59" spans="1:21" ht="15.75" customHeight="1">
      <c r="A59" s="11"/>
      <c r="B59" s="161"/>
      <c r="C59" s="246"/>
      <c r="D59" s="242"/>
      <c r="E59" s="224"/>
      <c r="F59" s="110"/>
      <c r="G59" s="222"/>
      <c r="H59" s="222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"/>
    </row>
    <row r="60" spans="1:21" ht="15.75" customHeight="1">
      <c r="A60" s="11"/>
      <c r="B60" s="161"/>
      <c r="C60" s="246"/>
      <c r="D60" s="242"/>
      <c r="E60" s="224"/>
      <c r="F60" s="110"/>
      <c r="G60" s="222"/>
      <c r="H60" s="222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"/>
    </row>
    <row r="61" spans="2:20" s="163" customFormat="1" ht="18.75" customHeight="1">
      <c r="B61" s="161"/>
      <c r="C61" s="161"/>
      <c r="D61" s="187"/>
      <c r="E61" s="162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</row>
    <row r="62" spans="4:14" ht="18.75" customHeight="1">
      <c r="D62" s="176"/>
      <c r="E62" s="11"/>
      <c r="M62" s="11"/>
      <c r="N62" s="11"/>
    </row>
    <row r="63" spans="4:17" ht="18.75" customHeight="1">
      <c r="D63" s="176"/>
      <c r="E63" s="176"/>
      <c r="M63" s="11"/>
      <c r="N63" s="11"/>
      <c r="O63" s="316"/>
      <c r="P63" s="316"/>
      <c r="Q63" s="316"/>
    </row>
    <row r="64" spans="5:17" ht="18.75" customHeight="1">
      <c r="E64" s="121"/>
      <c r="N64" s="120"/>
      <c r="O64" s="324"/>
      <c r="P64" s="324"/>
      <c r="Q64" s="324"/>
    </row>
  </sheetData>
  <sheetProtection selectLockedCells="1" selectUnlockedCells="1"/>
  <mergeCells count="10">
    <mergeCell ref="O63:Q63"/>
    <mergeCell ref="O64:Q64"/>
    <mergeCell ref="B34:G34"/>
    <mergeCell ref="B2:G2"/>
    <mergeCell ref="B3:G3"/>
    <mergeCell ref="I2:T2"/>
    <mergeCell ref="B33:G33"/>
    <mergeCell ref="I33:T33"/>
    <mergeCell ref="O30:Q30"/>
    <mergeCell ref="O31:Q31"/>
  </mergeCells>
  <printOptions horizontalCentered="1"/>
  <pageMargins left="0.35433070866141736" right="0.35433070866141736" top="0.984251968503937" bottom="0.3937007874015748" header="0.5118110236220472" footer="0.5118110236220472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J36"/>
  <sheetViews>
    <sheetView zoomScalePageLayoutView="0" workbookViewId="0" topLeftCell="A46">
      <selection activeCell="H45" sqref="H45"/>
    </sheetView>
  </sheetViews>
  <sheetFormatPr defaultColWidth="9.140625" defaultRowHeight="21.75"/>
  <cols>
    <col min="1" max="1" width="5.00390625" style="1" customWidth="1"/>
    <col min="2" max="16384" width="9.140625" style="1" customWidth="1"/>
  </cols>
  <sheetData>
    <row r="1" spans="2:10" ht="23.25">
      <c r="B1" s="334" t="s">
        <v>36</v>
      </c>
      <c r="C1" s="334"/>
      <c r="D1" s="334"/>
      <c r="E1" s="334"/>
      <c r="F1" s="334"/>
      <c r="G1" s="334"/>
      <c r="H1" s="334"/>
      <c r="J1" s="189" t="s">
        <v>93</v>
      </c>
    </row>
    <row r="2" ht="20.25">
      <c r="B2" s="1" t="str">
        <f>input1!A3</f>
        <v>ชั้น ม.3/2 น.ส.กชพรรณ ศรีทอง และนายพิบูลย์ แสงทอง</v>
      </c>
    </row>
    <row r="9" spans="4:8" ht="20.25">
      <c r="D9" s="1" t="s">
        <v>0</v>
      </c>
      <c r="E9" s="1" t="s">
        <v>30</v>
      </c>
      <c r="F9" s="1" t="s">
        <v>1</v>
      </c>
      <c r="G9" s="1" t="s">
        <v>28</v>
      </c>
      <c r="H9" s="1" t="s">
        <v>29</v>
      </c>
    </row>
    <row r="10" spans="3:8" ht="20.25">
      <c r="C10" s="1" t="s">
        <v>32</v>
      </c>
      <c r="D10" s="1">
        <f>COUNTIF(summary!I5:summary!I60,"=ปกติ")</f>
        <v>23</v>
      </c>
      <c r="E10" s="1">
        <f>COUNTIF(summary!K5:summary!K60,"=ปกติ")</f>
        <v>23</v>
      </c>
      <c r="F10" s="1">
        <f>COUNTIF(summary!M5:summary!M60,"=ปกติ")</f>
        <v>23</v>
      </c>
      <c r="G10" s="1">
        <f>COUNTIF(summary!O5:summary!O60,"=ปกติ")</f>
        <v>8</v>
      </c>
      <c r="H10" s="1">
        <f>COUNTIF(summary!Q5:summary!Q60,"=มีจุดแข็ง")</f>
        <v>7</v>
      </c>
    </row>
    <row r="11" spans="3:8" ht="20.25">
      <c r="C11" s="1" t="s">
        <v>33</v>
      </c>
      <c r="D11" s="1">
        <f>COUNTIF(summary!I5:summary!I60,"=เสี่ยง")</f>
        <v>0</v>
      </c>
      <c r="E11" s="1">
        <f>COUNTIF(summary!K5:summary!K60,"=เสี่ยง")</f>
        <v>0</v>
      </c>
      <c r="F11" s="1">
        <f>COUNTIF(summary!M5:summary!M60,"=เสี่ยง")</f>
        <v>0</v>
      </c>
      <c r="G11" s="1">
        <f>COUNTIF(summary!O5:summary!O60,"=เสี่ยง")</f>
        <v>12</v>
      </c>
      <c r="H11" s="1">
        <f>COUNTIF(summary!Q5:summary!Q60,"=เสี่ยง")</f>
        <v>9</v>
      </c>
    </row>
    <row r="12" spans="3:8" ht="20.25">
      <c r="C12" s="1" t="s">
        <v>87</v>
      </c>
      <c r="D12" s="1">
        <f>COUNTIF(summary!I5:summary!I60,"=มีปัญหา")</f>
        <v>0</v>
      </c>
      <c r="E12" s="1">
        <f>COUNTIF(summary!K5:summary!K60,"=มีปัญหา")</f>
        <v>0</v>
      </c>
      <c r="F12" s="1">
        <f>COUNTIF(summary!M5:summary!M60,"=มีปัญหา")</f>
        <v>0</v>
      </c>
      <c r="G12" s="1">
        <f>COUNTIF(summary!O5:summary!O60,"=มีปัญหา")</f>
        <v>3</v>
      </c>
      <c r="H12" s="1">
        <f>COUNTIF(summary!Q5:summary!Q60,"=ไม่มีจุดแข็ง")</f>
        <v>7</v>
      </c>
    </row>
    <row r="15" spans="3:4" ht="20.25">
      <c r="C15" s="1" t="s">
        <v>32</v>
      </c>
      <c r="D15" s="1">
        <f>COUNTIF(summary!T5:summary!T60,"=ปกติ")</f>
        <v>23</v>
      </c>
    </row>
    <row r="16" spans="3:4" ht="20.25">
      <c r="C16" s="1" t="s">
        <v>31</v>
      </c>
      <c r="D16" s="1">
        <f>COUNTIF(summary!T5:summary!T60,"=เสี่ยง")</f>
        <v>0</v>
      </c>
    </row>
    <row r="17" spans="3:4" ht="20.25">
      <c r="C17" s="1" t="s">
        <v>87</v>
      </c>
      <c r="D17" s="1">
        <f>COUNTIF(summary!T5:summary!T60,"=มีปัญหา")</f>
        <v>0</v>
      </c>
    </row>
    <row r="33" spans="3:7" ht="20.25">
      <c r="C33" s="1" t="str">
        <f>summary!D29</f>
        <v>(ลงชื่อ)</v>
      </c>
      <c r="G33" s="1" t="str">
        <f>summary!M29</f>
        <v>                 (ลงชื่อ)</v>
      </c>
    </row>
    <row r="34" spans="4:9" ht="20.25">
      <c r="D34" s="335" t="str">
        <f>summary!E30</f>
        <v>(นางสาวกชพรรรณ ศรีทอง)</v>
      </c>
      <c r="E34" s="335"/>
      <c r="F34" s="335"/>
      <c r="I34" s="1" t="str">
        <f>summary!O30</f>
        <v>(นายพิบูลย์  แสงทอง)</v>
      </c>
    </row>
    <row r="35" spans="4:10" ht="20.25">
      <c r="D35" s="272" t="str">
        <f>summary!E31</f>
        <v>      ครูที่ปรึกษา</v>
      </c>
      <c r="E35" s="272"/>
      <c r="F35" s="271"/>
      <c r="I35" s="324" t="str">
        <f>summary!O31</f>
        <v>ครูที่ปรึกษา</v>
      </c>
      <c r="J35" s="324"/>
    </row>
    <row r="36" spans="4:9" ht="20.25">
      <c r="D36" s="333"/>
      <c r="E36" s="333"/>
      <c r="H36" s="324"/>
      <c r="I36" s="324"/>
    </row>
  </sheetData>
  <sheetProtection/>
  <mergeCells count="5">
    <mergeCell ref="D36:E36"/>
    <mergeCell ref="H36:I36"/>
    <mergeCell ref="B1:H1"/>
    <mergeCell ref="I35:J35"/>
    <mergeCell ref="D34:F34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5"/>
  <sheetViews>
    <sheetView zoomScale="110" zoomScaleNormal="110" zoomScalePageLayoutView="0" workbookViewId="0" topLeftCell="A4">
      <selection activeCell="D11" sqref="D11"/>
    </sheetView>
  </sheetViews>
  <sheetFormatPr defaultColWidth="9.140625" defaultRowHeight="21.75"/>
  <cols>
    <col min="1" max="1" width="3.7109375" style="249" customWidth="1"/>
    <col min="2" max="16384" width="9.140625" style="249" customWidth="1"/>
  </cols>
  <sheetData>
    <row r="1" spans="2:11" ht="29.25"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2:11" ht="29.25"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2:11" ht="29.25">
      <c r="B3" s="248"/>
      <c r="C3" s="248"/>
      <c r="D3" s="248"/>
      <c r="E3" s="248"/>
      <c r="F3" s="248"/>
      <c r="G3" s="248"/>
      <c r="H3" s="248"/>
      <c r="I3" s="248"/>
      <c r="J3" s="248"/>
      <c r="K3" s="248"/>
    </row>
    <row r="4" spans="2:11" ht="31.5" customHeight="1">
      <c r="B4" s="278" t="s">
        <v>72</v>
      </c>
      <c r="C4" s="278"/>
      <c r="D4" s="278"/>
      <c r="E4" s="278"/>
      <c r="F4" s="278"/>
      <c r="G4" s="278"/>
      <c r="H4" s="278"/>
      <c r="I4" s="278"/>
      <c r="J4" s="278"/>
      <c r="K4" s="278"/>
    </row>
    <row r="5" spans="2:11" ht="31.5" customHeight="1">
      <c r="B5" s="279" t="s">
        <v>73</v>
      </c>
      <c r="C5" s="279"/>
      <c r="D5" s="279"/>
      <c r="E5" s="279"/>
      <c r="F5" s="279"/>
      <c r="G5" s="279"/>
      <c r="H5" s="279"/>
      <c r="I5" s="279"/>
      <c r="J5" s="279"/>
      <c r="K5" s="279"/>
    </row>
    <row r="6" spans="2:11" ht="31.5" customHeight="1">
      <c r="B6" s="279" t="s">
        <v>97</v>
      </c>
      <c r="C6" s="279"/>
      <c r="D6" s="279"/>
      <c r="E6" s="279"/>
      <c r="F6" s="279"/>
      <c r="G6" s="279"/>
      <c r="H6" s="279"/>
      <c r="I6" s="279"/>
      <c r="J6" s="279"/>
      <c r="K6" s="279"/>
    </row>
    <row r="7" spans="2:11" ht="31.5" customHeight="1">
      <c r="B7" s="250"/>
      <c r="C7" s="250"/>
      <c r="D7" s="250"/>
      <c r="E7" s="250"/>
      <c r="F7" s="250"/>
      <c r="G7" s="250"/>
      <c r="H7" s="250"/>
      <c r="I7" s="250"/>
      <c r="J7" s="250"/>
      <c r="K7" s="250"/>
    </row>
    <row r="8" spans="2:11" ht="31.5" customHeight="1">
      <c r="B8" s="250"/>
      <c r="C8" s="251"/>
      <c r="D8" s="252"/>
      <c r="E8" s="252"/>
      <c r="F8" s="252"/>
      <c r="G8" s="252"/>
      <c r="H8" s="252"/>
      <c r="I8" s="252"/>
      <c r="J8" s="253"/>
      <c r="K8" s="250"/>
    </row>
    <row r="9" spans="2:11" ht="31.5" customHeight="1">
      <c r="B9" s="250"/>
      <c r="C9" s="254"/>
      <c r="D9" s="255"/>
      <c r="E9" s="255"/>
      <c r="F9" s="256" t="s">
        <v>76</v>
      </c>
      <c r="G9" s="255"/>
      <c r="H9" s="255"/>
      <c r="I9" s="255"/>
      <c r="J9" s="257"/>
      <c r="K9" s="250"/>
    </row>
    <row r="10" spans="2:11" ht="31.5" customHeight="1">
      <c r="B10" s="250"/>
      <c r="C10" s="254"/>
      <c r="D10" s="255"/>
      <c r="E10" s="255"/>
      <c r="F10" s="255"/>
      <c r="G10" s="255"/>
      <c r="H10" s="255"/>
      <c r="I10" s="255"/>
      <c r="J10" s="257"/>
      <c r="K10" s="250"/>
    </row>
    <row r="11" spans="2:11" ht="31.5" customHeight="1">
      <c r="B11" s="250"/>
      <c r="C11" s="254"/>
      <c r="D11" s="255"/>
      <c r="E11" s="255"/>
      <c r="F11" s="255"/>
      <c r="G11" s="255"/>
      <c r="H11" s="255"/>
      <c r="I11" s="255"/>
      <c r="J11" s="257"/>
      <c r="K11" s="250"/>
    </row>
    <row r="12" spans="3:10" ht="29.25">
      <c r="C12" s="258"/>
      <c r="D12" s="259"/>
      <c r="E12" s="259"/>
      <c r="F12" s="259"/>
      <c r="G12" s="259"/>
      <c r="H12" s="259"/>
      <c r="I12" s="259"/>
      <c r="J12" s="260"/>
    </row>
    <row r="13" spans="3:10" ht="29.25">
      <c r="C13" s="261"/>
      <c r="D13" s="262"/>
      <c r="E13" s="262"/>
      <c r="F13" s="262"/>
      <c r="G13" s="262"/>
      <c r="H13" s="262"/>
      <c r="I13" s="262"/>
      <c r="J13" s="263"/>
    </row>
    <row r="17" spans="6:7" ht="40.5">
      <c r="F17" s="277" t="s">
        <v>74</v>
      </c>
      <c r="G17" s="277"/>
    </row>
    <row r="18" spans="2:11" ht="35.25" customHeight="1">
      <c r="B18" s="280" t="s">
        <v>98</v>
      </c>
      <c r="C18" s="280"/>
      <c r="D18" s="280"/>
      <c r="E18" s="280"/>
      <c r="F18" s="280"/>
      <c r="G18" s="280"/>
      <c r="H18" s="280"/>
      <c r="I18" s="280"/>
      <c r="J18" s="280"/>
      <c r="K18" s="280"/>
    </row>
    <row r="19" spans="2:11" ht="35.25" customHeight="1">
      <c r="B19" s="280" t="s">
        <v>99</v>
      </c>
      <c r="C19" s="280"/>
      <c r="D19" s="280"/>
      <c r="E19" s="280"/>
      <c r="F19" s="280"/>
      <c r="G19" s="280"/>
      <c r="H19" s="280"/>
      <c r="I19" s="280"/>
      <c r="J19" s="280"/>
      <c r="K19" s="280"/>
    </row>
    <row r="20" spans="2:11" ht="38.25" customHeight="1">
      <c r="B20" s="276" t="s">
        <v>62</v>
      </c>
      <c r="C20" s="276"/>
      <c r="D20" s="276"/>
      <c r="E20" s="276"/>
      <c r="F20" s="276"/>
      <c r="G20" s="276"/>
      <c r="H20" s="276"/>
      <c r="I20" s="276"/>
      <c r="J20" s="276"/>
      <c r="K20" s="276"/>
    </row>
    <row r="23" spans="2:11" ht="29.25" customHeight="1">
      <c r="B23" s="276" t="s">
        <v>75</v>
      </c>
      <c r="C23" s="276"/>
      <c r="D23" s="276"/>
      <c r="E23" s="276"/>
      <c r="F23" s="276"/>
      <c r="G23" s="276"/>
      <c r="H23" s="276"/>
      <c r="I23" s="276"/>
      <c r="J23" s="276"/>
      <c r="K23" s="276"/>
    </row>
    <row r="24" spans="2:11" ht="29.25" customHeight="1">
      <c r="B24" s="276" t="s">
        <v>91</v>
      </c>
      <c r="C24" s="276"/>
      <c r="D24" s="276"/>
      <c r="E24" s="276"/>
      <c r="F24" s="276"/>
      <c r="G24" s="276"/>
      <c r="H24" s="276"/>
      <c r="I24" s="276"/>
      <c r="J24" s="276"/>
      <c r="K24" s="276"/>
    </row>
    <row r="25" spans="2:11" ht="29.25" customHeight="1">
      <c r="B25" s="276" t="s">
        <v>92</v>
      </c>
      <c r="C25" s="276"/>
      <c r="D25" s="276"/>
      <c r="E25" s="276"/>
      <c r="F25" s="276"/>
      <c r="G25" s="276"/>
      <c r="H25" s="276"/>
      <c r="I25" s="276"/>
      <c r="J25" s="276"/>
      <c r="K25" s="276"/>
    </row>
  </sheetData>
  <sheetProtection/>
  <mergeCells count="11">
    <mergeCell ref="B1:K2"/>
    <mergeCell ref="B23:K23"/>
    <mergeCell ref="B24:K24"/>
    <mergeCell ref="B25:K25"/>
    <mergeCell ref="F17:G17"/>
    <mergeCell ref="B4:K4"/>
    <mergeCell ref="B5:K5"/>
    <mergeCell ref="B6:K6"/>
    <mergeCell ref="B18:K18"/>
    <mergeCell ref="B19:K19"/>
    <mergeCell ref="B20:K20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R27"/>
  <sheetViews>
    <sheetView zoomScalePageLayoutView="0" workbookViewId="0" topLeftCell="A1">
      <pane ySplit="4" topLeftCell="A5" activePane="bottomLeft" state="frozen"/>
      <selection pane="topLeft" activeCell="B1" sqref="B1"/>
      <selection pane="bottomLeft" activeCell="J8" sqref="J8"/>
    </sheetView>
  </sheetViews>
  <sheetFormatPr defaultColWidth="9.140625" defaultRowHeight="21.75"/>
  <cols>
    <col min="1" max="1" width="5.421875" style="1" customWidth="1"/>
    <col min="2" max="2" width="7.7109375" style="121" customWidth="1"/>
    <col min="3" max="3" width="27.7109375" style="1" customWidth="1"/>
    <col min="4" max="4" width="9.140625" style="1" customWidth="1"/>
    <col min="5" max="29" width="3.140625" style="1" customWidth="1"/>
    <col min="30" max="30" width="3.7109375" style="1" hidden="1" customWidth="1"/>
    <col min="31" max="31" width="3.7109375" style="1" customWidth="1"/>
    <col min="32" max="33" width="3.7109375" style="1" hidden="1" customWidth="1"/>
    <col min="34" max="34" width="3.7109375" style="1" customWidth="1"/>
    <col min="35" max="37" width="3.7109375" style="1" hidden="1" customWidth="1"/>
    <col min="38" max="38" width="3.7109375" style="1" customWidth="1"/>
    <col min="39" max="41" width="3.7109375" style="1" hidden="1" customWidth="1"/>
    <col min="42" max="42" width="3.7109375" style="1" customWidth="1"/>
    <col min="43" max="43" width="3.7109375" style="1" hidden="1" customWidth="1"/>
    <col min="44" max="44" width="3.7109375" style="1" customWidth="1"/>
    <col min="45" max="16384" width="9.140625" style="1" customWidth="1"/>
  </cols>
  <sheetData>
    <row r="1" ht="14.25" customHeight="1" thickBot="1">
      <c r="AR1" s="1">
        <v>1</v>
      </c>
    </row>
    <row r="2" spans="1:44" ht="18" customHeight="1" thickBot="1">
      <c r="A2" s="285" t="s">
        <v>7</v>
      </c>
      <c r="B2" s="286"/>
      <c r="C2" s="286"/>
      <c r="D2" s="287"/>
      <c r="E2" s="288" t="s">
        <v>13</v>
      </c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90"/>
      <c r="AD2" s="10"/>
      <c r="AE2" s="297" t="s">
        <v>0</v>
      </c>
      <c r="AF2" s="37"/>
      <c r="AG2" s="38"/>
      <c r="AH2" s="300" t="s">
        <v>8</v>
      </c>
      <c r="AI2" s="39"/>
      <c r="AJ2" s="37"/>
      <c r="AK2" s="37"/>
      <c r="AL2" s="303" t="s">
        <v>1</v>
      </c>
      <c r="AM2" s="37"/>
      <c r="AN2" s="37"/>
      <c r="AO2" s="38"/>
      <c r="AP2" s="300" t="s">
        <v>2</v>
      </c>
      <c r="AQ2" s="39"/>
      <c r="AR2" s="294" t="s">
        <v>9</v>
      </c>
    </row>
    <row r="3" spans="1:44" ht="18" customHeight="1" thickBot="1">
      <c r="A3" s="282" t="s">
        <v>100</v>
      </c>
      <c r="B3" s="283"/>
      <c r="C3" s="283"/>
      <c r="D3" s="284"/>
      <c r="E3" s="291" t="s">
        <v>56</v>
      </c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3"/>
      <c r="AD3" s="11"/>
      <c r="AE3" s="298"/>
      <c r="AF3" s="40"/>
      <c r="AG3" s="41"/>
      <c r="AH3" s="301"/>
      <c r="AI3" s="42"/>
      <c r="AJ3" s="40"/>
      <c r="AK3" s="40"/>
      <c r="AL3" s="304"/>
      <c r="AM3" s="40"/>
      <c r="AN3" s="40"/>
      <c r="AO3" s="41"/>
      <c r="AP3" s="301"/>
      <c r="AQ3" s="42"/>
      <c r="AR3" s="295"/>
    </row>
    <row r="4" spans="1:44" ht="18" customHeight="1" thickBot="1">
      <c r="A4" s="193" t="s">
        <v>4</v>
      </c>
      <c r="B4" s="194" t="s">
        <v>88</v>
      </c>
      <c r="C4" s="191" t="s">
        <v>5</v>
      </c>
      <c r="D4" s="193" t="s">
        <v>6</v>
      </c>
      <c r="E4" s="30">
        <v>1</v>
      </c>
      <c r="F4" s="28">
        <v>2</v>
      </c>
      <c r="G4" s="28">
        <v>3</v>
      </c>
      <c r="H4" s="28">
        <v>4</v>
      </c>
      <c r="I4" s="29">
        <v>5</v>
      </c>
      <c r="J4" s="30">
        <v>6</v>
      </c>
      <c r="K4" s="28">
        <v>7</v>
      </c>
      <c r="L4" s="28">
        <v>8</v>
      </c>
      <c r="M4" s="28">
        <v>9</v>
      </c>
      <c r="N4" s="31">
        <v>10</v>
      </c>
      <c r="O4" s="27">
        <v>11</v>
      </c>
      <c r="P4" s="28">
        <v>12</v>
      </c>
      <c r="Q4" s="28">
        <v>13</v>
      </c>
      <c r="R4" s="28">
        <v>14</v>
      </c>
      <c r="S4" s="29">
        <v>15</v>
      </c>
      <c r="T4" s="30">
        <v>16</v>
      </c>
      <c r="U4" s="28">
        <v>17</v>
      </c>
      <c r="V4" s="28">
        <v>18</v>
      </c>
      <c r="W4" s="28">
        <v>19</v>
      </c>
      <c r="X4" s="31">
        <v>20</v>
      </c>
      <c r="Y4" s="27">
        <v>21</v>
      </c>
      <c r="Z4" s="28">
        <v>22</v>
      </c>
      <c r="AA4" s="28">
        <v>23</v>
      </c>
      <c r="AB4" s="28">
        <v>24</v>
      </c>
      <c r="AC4" s="29">
        <v>25</v>
      </c>
      <c r="AD4" s="11"/>
      <c r="AE4" s="299"/>
      <c r="AF4" s="43"/>
      <c r="AG4" s="44"/>
      <c r="AH4" s="302"/>
      <c r="AI4" s="45"/>
      <c r="AJ4" s="43"/>
      <c r="AK4" s="43"/>
      <c r="AL4" s="305"/>
      <c r="AM4" s="43"/>
      <c r="AN4" s="43"/>
      <c r="AO4" s="44"/>
      <c r="AP4" s="302"/>
      <c r="AQ4" s="45"/>
      <c r="AR4" s="296"/>
    </row>
    <row r="5" spans="1:45" s="4" customFormat="1" ht="18" customHeight="1">
      <c r="A5" s="164">
        <v>1</v>
      </c>
      <c r="B5" s="177" t="s">
        <v>101</v>
      </c>
      <c r="C5" s="170" t="s">
        <v>102</v>
      </c>
      <c r="D5" s="169">
        <v>1</v>
      </c>
      <c r="E5" s="63"/>
      <c r="F5" s="61"/>
      <c r="G5" s="61"/>
      <c r="H5" s="61"/>
      <c r="I5" s="62"/>
      <c r="J5" s="63"/>
      <c r="K5" s="61"/>
      <c r="L5" s="61"/>
      <c r="M5" s="61"/>
      <c r="N5" s="64"/>
      <c r="O5" s="60"/>
      <c r="P5" s="61"/>
      <c r="Q5" s="61"/>
      <c r="R5" s="61"/>
      <c r="S5" s="62"/>
      <c r="T5" s="63"/>
      <c r="U5" s="61"/>
      <c r="V5" s="61"/>
      <c r="W5" s="61"/>
      <c r="X5" s="64"/>
      <c r="Y5" s="60"/>
      <c r="Z5" s="61"/>
      <c r="AA5" s="61"/>
      <c r="AB5" s="61"/>
      <c r="AC5" s="62"/>
      <c r="AD5" s="12">
        <f>G5+L5+Q5+T5+AB5</f>
        <v>0</v>
      </c>
      <c r="AE5" s="23">
        <f>SUM(G5,L5,Q5,T5,AB5)</f>
        <v>0</v>
      </c>
      <c r="AF5" s="24" t="b">
        <f>IF(K5=3,1,IF(K5=2,2,IF(K5=1,3)))</f>
        <v>0</v>
      </c>
      <c r="AG5" s="24">
        <f>I5+K5+P5+V5+Z5</f>
        <v>0</v>
      </c>
      <c r="AH5" s="24">
        <f>SUM(I5,K5,P5,V5,Z5)</f>
        <v>0</v>
      </c>
      <c r="AI5" s="24" t="b">
        <f>IF(Y5=3,1,IF(Y5=2,2,IF(Y5=1,3)))</f>
        <v>0</v>
      </c>
      <c r="AJ5" s="24" t="b">
        <f>IF(AC5=3,1,IF(AC5=2,2,IF(AC5=1,3)))</f>
        <v>0</v>
      </c>
      <c r="AK5" s="24">
        <f>F5+N5+S5+Y5+AC5</f>
        <v>0</v>
      </c>
      <c r="AL5" s="24">
        <f>SUM(F5,N5,S5,Y5,AC5)</f>
        <v>0</v>
      </c>
      <c r="AM5" s="24" t="b">
        <f>IF(O5=3,1,IF(O5=2,2,IF(O5=1,3)))</f>
        <v>0</v>
      </c>
      <c r="AN5" s="24" t="b">
        <f>IF(R5=3,1,IF(R5=2,2,IF(R5=1,3)))</f>
        <v>0</v>
      </c>
      <c r="AO5" s="24">
        <f aca="true" t="shared" si="0" ref="AO5:AO10">J5+AM5+AN5+W5+AA5</f>
        <v>0</v>
      </c>
      <c r="AP5" s="24">
        <f>SUM(J5,O5,R5,W5,AA5)</f>
        <v>0</v>
      </c>
      <c r="AQ5" s="24">
        <f>E5+H5+M5+U5+X5</f>
        <v>0</v>
      </c>
      <c r="AR5" s="25">
        <f>SUM(E5,H5,M5,U5,X5)</f>
        <v>0</v>
      </c>
      <c r="AS5" s="3"/>
    </row>
    <row r="6" spans="1:45" s="4" customFormat="1" ht="18" customHeight="1">
      <c r="A6" s="35" t="s">
        <v>41</v>
      </c>
      <c r="B6" s="178" t="s">
        <v>103</v>
      </c>
      <c r="C6" s="171" t="s">
        <v>104</v>
      </c>
      <c r="D6" s="168">
        <v>1</v>
      </c>
      <c r="E6" s="111">
        <v>1</v>
      </c>
      <c r="F6" s="70">
        <v>1</v>
      </c>
      <c r="G6" s="70">
        <v>1</v>
      </c>
      <c r="H6" s="70">
        <v>2</v>
      </c>
      <c r="I6" s="71">
        <v>0</v>
      </c>
      <c r="J6" s="72">
        <v>0</v>
      </c>
      <c r="K6" s="70">
        <v>1</v>
      </c>
      <c r="L6" s="70">
        <v>1</v>
      </c>
      <c r="M6" s="70">
        <v>2</v>
      </c>
      <c r="N6" s="73">
        <v>0</v>
      </c>
      <c r="O6" s="74">
        <v>2</v>
      </c>
      <c r="P6" s="70">
        <v>0</v>
      </c>
      <c r="Q6" s="70">
        <v>0</v>
      </c>
      <c r="R6" s="70">
        <v>1</v>
      </c>
      <c r="S6" s="71">
        <v>0</v>
      </c>
      <c r="T6" s="72">
        <v>0</v>
      </c>
      <c r="U6" s="70">
        <v>2</v>
      </c>
      <c r="V6" s="70">
        <v>0</v>
      </c>
      <c r="W6" s="70">
        <v>0</v>
      </c>
      <c r="X6" s="73">
        <v>1</v>
      </c>
      <c r="Y6" s="74">
        <v>1</v>
      </c>
      <c r="Z6" s="70">
        <v>0</v>
      </c>
      <c r="AA6" s="70">
        <v>2</v>
      </c>
      <c r="AB6" s="70">
        <v>1</v>
      </c>
      <c r="AC6" s="71">
        <v>1</v>
      </c>
      <c r="AD6" s="12">
        <f>G6+L6+Q6+T6+AB6</f>
        <v>3</v>
      </c>
      <c r="AE6" s="23">
        <f>SUM(G6,L6,Q6,T6,AB6)</f>
        <v>3</v>
      </c>
      <c r="AF6" s="26">
        <f>IF(K6=3,1,IF(K6=2,2,IF(K6=1,3)))</f>
        <v>3</v>
      </c>
      <c r="AG6" s="24">
        <f>I6+K6+P6+V6+Z6</f>
        <v>1</v>
      </c>
      <c r="AH6" s="24">
        <f>SUM(I6,K6,P6,V6,Z6)</f>
        <v>1</v>
      </c>
      <c r="AI6" s="26">
        <f>IF(Y6=3,1,IF(Y6=2,2,IF(Y6=1,3)))</f>
        <v>3</v>
      </c>
      <c r="AJ6" s="26">
        <f>IF(AC6=3,1,IF(AC6=2,2,IF(AC6=1,3)))</f>
        <v>3</v>
      </c>
      <c r="AK6" s="24">
        <f>F6+N6+S6+Y6+AC6</f>
        <v>3</v>
      </c>
      <c r="AL6" s="24">
        <f>SUM(F6,N6,S6,Y6,AC6)</f>
        <v>3</v>
      </c>
      <c r="AM6" s="26">
        <f>IF(O6=3,1,IF(O6=2,2,IF(O6=1,3)))</f>
        <v>2</v>
      </c>
      <c r="AN6" s="26">
        <f>IF(R6=3,1,IF(R6=2,2,IF(R6=1,3)))</f>
        <v>3</v>
      </c>
      <c r="AO6" s="24">
        <f t="shared" si="0"/>
        <v>7</v>
      </c>
      <c r="AP6" s="24">
        <f>SUM(J6,O6,R6,W6,AA6)</f>
        <v>5</v>
      </c>
      <c r="AQ6" s="24">
        <f>E6+H6+M6+U6+X6</f>
        <v>8</v>
      </c>
      <c r="AR6" s="25">
        <f>SUM(E6,H6,M6,U6,X6)</f>
        <v>8</v>
      </c>
      <c r="AS6" s="3"/>
    </row>
    <row r="7" spans="1:45" s="4" customFormat="1" ht="18" customHeight="1">
      <c r="A7" s="35" t="s">
        <v>42</v>
      </c>
      <c r="B7" s="178" t="s">
        <v>105</v>
      </c>
      <c r="C7" s="171" t="s">
        <v>106</v>
      </c>
      <c r="D7" s="169">
        <v>1</v>
      </c>
      <c r="E7" s="68">
        <v>1</v>
      </c>
      <c r="F7" s="66">
        <v>0</v>
      </c>
      <c r="G7" s="66">
        <v>0</v>
      </c>
      <c r="H7" s="66">
        <v>1</v>
      </c>
      <c r="I7" s="67">
        <v>0</v>
      </c>
      <c r="J7" s="68">
        <v>1</v>
      </c>
      <c r="K7" s="66">
        <v>1</v>
      </c>
      <c r="L7" s="66">
        <v>1</v>
      </c>
      <c r="M7" s="66">
        <v>1</v>
      </c>
      <c r="N7" s="69">
        <v>0</v>
      </c>
      <c r="O7" s="65">
        <v>2</v>
      </c>
      <c r="P7" s="66">
        <v>0</v>
      </c>
      <c r="Q7" s="66">
        <v>0</v>
      </c>
      <c r="R7" s="66">
        <v>1</v>
      </c>
      <c r="S7" s="67">
        <v>0</v>
      </c>
      <c r="T7" s="68">
        <v>1</v>
      </c>
      <c r="U7" s="66">
        <v>0</v>
      </c>
      <c r="V7" s="66">
        <v>1</v>
      </c>
      <c r="W7" s="66">
        <v>1</v>
      </c>
      <c r="X7" s="69">
        <v>0</v>
      </c>
      <c r="Y7" s="65">
        <v>1</v>
      </c>
      <c r="Z7" s="66">
        <v>0</v>
      </c>
      <c r="AA7" s="66">
        <v>1</v>
      </c>
      <c r="AB7" s="66">
        <v>2</v>
      </c>
      <c r="AC7" s="67">
        <v>0</v>
      </c>
      <c r="AD7" s="12">
        <f aca="true" t="shared" si="1" ref="AD7:AD16">G7+L7+Q7+T7+AB7</f>
        <v>4</v>
      </c>
      <c r="AE7" s="23">
        <f aca="true" t="shared" si="2" ref="AE7:AE25">SUM(G7,L7,Q7,T7,AB7)</f>
        <v>4</v>
      </c>
      <c r="AF7" s="26">
        <f aca="true" t="shared" si="3" ref="AF7:AF16">IF(K7=3,1,IF(K7=2,2,IF(K7=1,3)))</f>
        <v>3</v>
      </c>
      <c r="AG7" s="24">
        <f aca="true" t="shared" si="4" ref="AG7:AG25">I7+K7+P7+V7+Z7</f>
        <v>2</v>
      </c>
      <c r="AH7" s="24">
        <f aca="true" t="shared" si="5" ref="AH7:AH25">SUM(I7,K7,P7,V7,Z7)</f>
        <v>2</v>
      </c>
      <c r="AI7" s="26">
        <f aca="true" t="shared" si="6" ref="AI7:AI16">IF(Y7=3,1,IF(Y7=2,2,IF(Y7=1,3)))</f>
        <v>3</v>
      </c>
      <c r="AJ7" s="26" t="b">
        <f aca="true" t="shared" si="7" ref="AJ7:AJ16">IF(AC7=3,1,IF(AC7=2,2,IF(AC7=1,3)))</f>
        <v>0</v>
      </c>
      <c r="AK7" s="24">
        <f aca="true" t="shared" si="8" ref="AK7:AK25">F7+N7+S7+Y7+AC7</f>
        <v>1</v>
      </c>
      <c r="AL7" s="24">
        <f aca="true" t="shared" si="9" ref="AL7:AL25">SUM(F7,N7,S7,Y7,AC7)</f>
        <v>1</v>
      </c>
      <c r="AM7" s="26">
        <f aca="true" t="shared" si="10" ref="AM7:AM25">IF(O7=3,1,IF(O7=2,2,IF(O7=1,3)))</f>
        <v>2</v>
      </c>
      <c r="AN7" s="26">
        <f aca="true" t="shared" si="11" ref="AN7:AN25">IF(R7=3,1,IF(R7=2,2,IF(R7=1,3)))</f>
        <v>3</v>
      </c>
      <c r="AO7" s="24">
        <f t="shared" si="0"/>
        <v>8</v>
      </c>
      <c r="AP7" s="24">
        <f aca="true" t="shared" si="12" ref="AP7:AP25">SUM(J7,O7,R7,W7,AA7)</f>
        <v>6</v>
      </c>
      <c r="AQ7" s="24">
        <f aca="true" t="shared" si="13" ref="AQ7:AQ25">E7+H7+M7+U7+X7</f>
        <v>3</v>
      </c>
      <c r="AR7" s="25">
        <f aca="true" t="shared" si="14" ref="AR7:AR25">SUM(E7,H7,M7,U7,X7)</f>
        <v>3</v>
      </c>
      <c r="AS7" s="3"/>
    </row>
    <row r="8" spans="1:45" s="4" customFormat="1" ht="18" customHeight="1">
      <c r="A8" s="35" t="s">
        <v>43</v>
      </c>
      <c r="B8" s="178" t="s">
        <v>107</v>
      </c>
      <c r="C8" s="171" t="s">
        <v>108</v>
      </c>
      <c r="D8" s="168">
        <v>1</v>
      </c>
      <c r="E8" s="63">
        <v>1</v>
      </c>
      <c r="F8" s="61">
        <v>1</v>
      </c>
      <c r="G8" s="61">
        <v>0</v>
      </c>
      <c r="H8" s="61">
        <v>1</v>
      </c>
      <c r="I8" s="62">
        <v>0</v>
      </c>
      <c r="J8" s="63">
        <v>0</v>
      </c>
      <c r="K8" s="61">
        <v>2</v>
      </c>
      <c r="L8" s="61">
        <v>0</v>
      </c>
      <c r="M8" s="61">
        <v>1</v>
      </c>
      <c r="N8" s="64">
        <v>0</v>
      </c>
      <c r="O8" s="60">
        <v>0</v>
      </c>
      <c r="P8" s="61">
        <v>2</v>
      </c>
      <c r="Q8" s="61">
        <v>0</v>
      </c>
      <c r="R8" s="61">
        <v>1</v>
      </c>
      <c r="S8" s="62">
        <v>1</v>
      </c>
      <c r="T8" s="63">
        <v>0</v>
      </c>
      <c r="U8" s="61">
        <v>2</v>
      </c>
      <c r="V8" s="61">
        <v>2</v>
      </c>
      <c r="W8" s="61">
        <v>0</v>
      </c>
      <c r="X8" s="64">
        <v>1</v>
      </c>
      <c r="Y8" s="60">
        <v>2</v>
      </c>
      <c r="Z8" s="61">
        <v>0</v>
      </c>
      <c r="AA8" s="61">
        <v>2</v>
      </c>
      <c r="AB8" s="61">
        <v>0</v>
      </c>
      <c r="AC8" s="62">
        <v>1</v>
      </c>
      <c r="AD8" s="12">
        <f t="shared" si="1"/>
        <v>0</v>
      </c>
      <c r="AE8" s="23">
        <f t="shared" si="2"/>
        <v>0</v>
      </c>
      <c r="AF8" s="24">
        <f t="shared" si="3"/>
        <v>2</v>
      </c>
      <c r="AG8" s="24">
        <f t="shared" si="4"/>
        <v>6</v>
      </c>
      <c r="AH8" s="24">
        <f t="shared" si="5"/>
        <v>6</v>
      </c>
      <c r="AI8" s="24">
        <f t="shared" si="6"/>
        <v>2</v>
      </c>
      <c r="AJ8" s="24">
        <f t="shared" si="7"/>
        <v>3</v>
      </c>
      <c r="AK8" s="24">
        <f t="shared" si="8"/>
        <v>5</v>
      </c>
      <c r="AL8" s="24">
        <f t="shared" si="9"/>
        <v>5</v>
      </c>
      <c r="AM8" s="24" t="b">
        <f t="shared" si="10"/>
        <v>0</v>
      </c>
      <c r="AN8" s="24">
        <f t="shared" si="11"/>
        <v>3</v>
      </c>
      <c r="AO8" s="24">
        <f t="shared" si="0"/>
        <v>5</v>
      </c>
      <c r="AP8" s="24">
        <f t="shared" si="12"/>
        <v>3</v>
      </c>
      <c r="AQ8" s="24">
        <f t="shared" si="13"/>
        <v>6</v>
      </c>
      <c r="AR8" s="25">
        <f t="shared" si="14"/>
        <v>6</v>
      </c>
      <c r="AS8" s="3"/>
    </row>
    <row r="9" spans="1:45" s="4" customFormat="1" ht="18" customHeight="1" thickBot="1">
      <c r="A9" s="36" t="s">
        <v>44</v>
      </c>
      <c r="B9" s="179" t="s">
        <v>109</v>
      </c>
      <c r="C9" s="172" t="s">
        <v>110</v>
      </c>
      <c r="D9" s="169">
        <v>1</v>
      </c>
      <c r="E9" s="112">
        <v>2</v>
      </c>
      <c r="F9" s="88">
        <v>0</v>
      </c>
      <c r="G9" s="88">
        <v>0</v>
      </c>
      <c r="H9" s="88">
        <v>2</v>
      </c>
      <c r="I9" s="89">
        <v>0</v>
      </c>
      <c r="J9" s="90">
        <v>0</v>
      </c>
      <c r="K9" s="88">
        <v>1</v>
      </c>
      <c r="L9" s="88">
        <v>0</v>
      </c>
      <c r="M9" s="88">
        <v>2</v>
      </c>
      <c r="N9" s="91">
        <v>0</v>
      </c>
      <c r="O9" s="92">
        <v>2</v>
      </c>
      <c r="P9" s="88">
        <v>1</v>
      </c>
      <c r="Q9" s="88">
        <v>1</v>
      </c>
      <c r="R9" s="88">
        <v>1</v>
      </c>
      <c r="S9" s="89">
        <v>1</v>
      </c>
      <c r="T9" s="90">
        <v>0</v>
      </c>
      <c r="U9" s="88">
        <v>2</v>
      </c>
      <c r="V9" s="88">
        <v>0</v>
      </c>
      <c r="W9" s="88">
        <v>0</v>
      </c>
      <c r="X9" s="91">
        <v>1</v>
      </c>
      <c r="Y9" s="92">
        <v>1</v>
      </c>
      <c r="Z9" s="88">
        <v>0</v>
      </c>
      <c r="AA9" s="88">
        <v>1</v>
      </c>
      <c r="AB9" s="88">
        <v>0</v>
      </c>
      <c r="AC9" s="89">
        <v>1</v>
      </c>
      <c r="AD9" s="93">
        <f t="shared" si="1"/>
        <v>1</v>
      </c>
      <c r="AE9" s="101">
        <f t="shared" si="2"/>
        <v>1</v>
      </c>
      <c r="AF9" s="94">
        <f t="shared" si="3"/>
        <v>3</v>
      </c>
      <c r="AG9" s="95">
        <f t="shared" si="4"/>
        <v>2</v>
      </c>
      <c r="AH9" s="95">
        <f t="shared" si="5"/>
        <v>2</v>
      </c>
      <c r="AI9" s="94">
        <f t="shared" si="6"/>
        <v>3</v>
      </c>
      <c r="AJ9" s="94">
        <f t="shared" si="7"/>
        <v>3</v>
      </c>
      <c r="AK9" s="95">
        <f t="shared" si="8"/>
        <v>3</v>
      </c>
      <c r="AL9" s="95">
        <f t="shared" si="9"/>
        <v>3</v>
      </c>
      <c r="AM9" s="94">
        <f t="shared" si="10"/>
        <v>2</v>
      </c>
      <c r="AN9" s="94">
        <f t="shared" si="11"/>
        <v>3</v>
      </c>
      <c r="AO9" s="95">
        <f t="shared" si="0"/>
        <v>6</v>
      </c>
      <c r="AP9" s="95">
        <f t="shared" si="12"/>
        <v>4</v>
      </c>
      <c r="AQ9" s="95">
        <f t="shared" si="13"/>
        <v>9</v>
      </c>
      <c r="AR9" s="102">
        <f t="shared" si="14"/>
        <v>9</v>
      </c>
      <c r="AS9" s="3"/>
    </row>
    <row r="10" spans="1:45" s="4" customFormat="1" ht="18" customHeight="1">
      <c r="A10" s="35" t="s">
        <v>45</v>
      </c>
      <c r="B10" s="177" t="s">
        <v>111</v>
      </c>
      <c r="C10" s="170" t="s">
        <v>112</v>
      </c>
      <c r="D10" s="168">
        <v>1</v>
      </c>
      <c r="E10" s="63">
        <v>2</v>
      </c>
      <c r="F10" s="61">
        <v>0</v>
      </c>
      <c r="G10" s="61">
        <v>0</v>
      </c>
      <c r="H10" s="61">
        <v>1</v>
      </c>
      <c r="I10" s="62">
        <v>0</v>
      </c>
      <c r="J10" s="63">
        <v>0</v>
      </c>
      <c r="K10" s="61">
        <v>2</v>
      </c>
      <c r="L10" s="61">
        <v>0</v>
      </c>
      <c r="M10" s="61">
        <v>1</v>
      </c>
      <c r="N10" s="64">
        <v>0</v>
      </c>
      <c r="O10" s="60">
        <v>1</v>
      </c>
      <c r="P10" s="61">
        <v>0</v>
      </c>
      <c r="Q10" s="61">
        <v>1</v>
      </c>
      <c r="R10" s="61">
        <v>0</v>
      </c>
      <c r="S10" s="62">
        <v>0</v>
      </c>
      <c r="T10" s="63">
        <v>1</v>
      </c>
      <c r="U10" s="61">
        <v>0</v>
      </c>
      <c r="V10" s="61">
        <v>0</v>
      </c>
      <c r="W10" s="61">
        <v>1</v>
      </c>
      <c r="X10" s="64">
        <v>0</v>
      </c>
      <c r="Y10" s="60">
        <v>2</v>
      </c>
      <c r="Z10" s="61">
        <v>0</v>
      </c>
      <c r="AA10" s="61">
        <v>1</v>
      </c>
      <c r="AB10" s="61">
        <v>0</v>
      </c>
      <c r="AC10" s="62">
        <v>1</v>
      </c>
      <c r="AD10" s="12">
        <f t="shared" si="1"/>
        <v>2</v>
      </c>
      <c r="AE10" s="23">
        <f t="shared" si="2"/>
        <v>2</v>
      </c>
      <c r="AF10" s="24">
        <f t="shared" si="3"/>
        <v>2</v>
      </c>
      <c r="AG10" s="24">
        <f t="shared" si="4"/>
        <v>2</v>
      </c>
      <c r="AH10" s="24">
        <f t="shared" si="5"/>
        <v>2</v>
      </c>
      <c r="AI10" s="24">
        <f t="shared" si="6"/>
        <v>2</v>
      </c>
      <c r="AJ10" s="24">
        <f t="shared" si="7"/>
        <v>3</v>
      </c>
      <c r="AK10" s="24">
        <f t="shared" si="8"/>
        <v>3</v>
      </c>
      <c r="AL10" s="24">
        <f t="shared" si="9"/>
        <v>3</v>
      </c>
      <c r="AM10" s="24">
        <f t="shared" si="10"/>
        <v>3</v>
      </c>
      <c r="AN10" s="24" t="b">
        <f t="shared" si="11"/>
        <v>0</v>
      </c>
      <c r="AO10" s="24">
        <f t="shared" si="0"/>
        <v>5</v>
      </c>
      <c r="AP10" s="24">
        <f t="shared" si="12"/>
        <v>3</v>
      </c>
      <c r="AQ10" s="24">
        <f t="shared" si="13"/>
        <v>4</v>
      </c>
      <c r="AR10" s="25">
        <f t="shared" si="14"/>
        <v>4</v>
      </c>
      <c r="AS10" s="3"/>
    </row>
    <row r="11" spans="1:45" s="4" customFormat="1" ht="18" customHeight="1">
      <c r="A11" s="35" t="s">
        <v>46</v>
      </c>
      <c r="B11" s="178" t="s">
        <v>113</v>
      </c>
      <c r="C11" s="171" t="s">
        <v>114</v>
      </c>
      <c r="D11" s="169">
        <v>1</v>
      </c>
      <c r="E11" s="63">
        <v>0</v>
      </c>
      <c r="F11" s="61">
        <v>0</v>
      </c>
      <c r="G11" s="61">
        <v>0</v>
      </c>
      <c r="H11" s="61">
        <v>1</v>
      </c>
      <c r="I11" s="62">
        <v>0</v>
      </c>
      <c r="J11" s="63">
        <v>0</v>
      </c>
      <c r="K11" s="61">
        <v>1</v>
      </c>
      <c r="L11" s="61">
        <v>0</v>
      </c>
      <c r="M11" s="61">
        <v>0</v>
      </c>
      <c r="N11" s="64">
        <v>0</v>
      </c>
      <c r="O11" s="60">
        <v>1</v>
      </c>
      <c r="P11" s="61">
        <v>0</v>
      </c>
      <c r="Q11" s="61">
        <v>0</v>
      </c>
      <c r="R11" s="61">
        <v>0</v>
      </c>
      <c r="S11" s="62">
        <v>1</v>
      </c>
      <c r="T11" s="63">
        <v>0</v>
      </c>
      <c r="U11" s="61">
        <v>1</v>
      </c>
      <c r="V11" s="61">
        <v>1</v>
      </c>
      <c r="W11" s="61">
        <v>0</v>
      </c>
      <c r="X11" s="64">
        <v>1</v>
      </c>
      <c r="Y11" s="60">
        <v>1</v>
      </c>
      <c r="Z11" s="61">
        <v>0</v>
      </c>
      <c r="AA11" s="61">
        <v>1</v>
      </c>
      <c r="AB11" s="61">
        <v>0</v>
      </c>
      <c r="AC11" s="62">
        <v>1</v>
      </c>
      <c r="AD11" s="12">
        <f t="shared" si="1"/>
        <v>0</v>
      </c>
      <c r="AE11" s="23">
        <f t="shared" si="2"/>
        <v>0</v>
      </c>
      <c r="AF11" s="24">
        <f t="shared" si="3"/>
        <v>3</v>
      </c>
      <c r="AG11" s="24">
        <f t="shared" si="4"/>
        <v>2</v>
      </c>
      <c r="AH11" s="24">
        <f t="shared" si="5"/>
        <v>2</v>
      </c>
      <c r="AI11" s="24">
        <f t="shared" si="6"/>
        <v>3</v>
      </c>
      <c r="AJ11" s="24">
        <f t="shared" si="7"/>
        <v>3</v>
      </c>
      <c r="AK11" s="24">
        <f t="shared" si="8"/>
        <v>3</v>
      </c>
      <c r="AL11" s="24">
        <f t="shared" si="9"/>
        <v>3</v>
      </c>
      <c r="AM11" s="24">
        <f t="shared" si="10"/>
        <v>3</v>
      </c>
      <c r="AN11" s="24" t="b">
        <f t="shared" si="11"/>
        <v>0</v>
      </c>
      <c r="AO11" s="24">
        <f>J11+O11+R11+W11+AA11</f>
        <v>2</v>
      </c>
      <c r="AP11" s="24">
        <f t="shared" si="12"/>
        <v>2</v>
      </c>
      <c r="AQ11" s="24">
        <f t="shared" si="13"/>
        <v>3</v>
      </c>
      <c r="AR11" s="25">
        <f t="shared" si="14"/>
        <v>3</v>
      </c>
      <c r="AS11" s="3"/>
    </row>
    <row r="12" spans="1:45" s="4" customFormat="1" ht="18" customHeight="1">
      <c r="A12" s="35" t="s">
        <v>47</v>
      </c>
      <c r="B12" s="178" t="s">
        <v>115</v>
      </c>
      <c r="C12" s="171" t="s">
        <v>116</v>
      </c>
      <c r="D12" s="168">
        <v>1</v>
      </c>
      <c r="E12" s="111"/>
      <c r="F12" s="70"/>
      <c r="G12" s="70"/>
      <c r="H12" s="70"/>
      <c r="I12" s="71"/>
      <c r="J12" s="72"/>
      <c r="K12" s="70"/>
      <c r="L12" s="70"/>
      <c r="M12" s="70"/>
      <c r="N12" s="73"/>
      <c r="O12" s="74"/>
      <c r="P12" s="70"/>
      <c r="Q12" s="70"/>
      <c r="R12" s="70"/>
      <c r="S12" s="71"/>
      <c r="T12" s="72"/>
      <c r="U12" s="70"/>
      <c r="V12" s="70"/>
      <c r="W12" s="70"/>
      <c r="X12" s="73"/>
      <c r="Y12" s="74"/>
      <c r="Z12" s="70"/>
      <c r="AA12" s="70"/>
      <c r="AB12" s="70"/>
      <c r="AC12" s="71"/>
      <c r="AD12" s="12">
        <f t="shared" si="1"/>
        <v>0</v>
      </c>
      <c r="AE12" s="23">
        <f t="shared" si="2"/>
        <v>0</v>
      </c>
      <c r="AF12" s="26" t="b">
        <f t="shared" si="3"/>
        <v>0</v>
      </c>
      <c r="AG12" s="24">
        <f t="shared" si="4"/>
        <v>0</v>
      </c>
      <c r="AH12" s="24">
        <f t="shared" si="5"/>
        <v>0</v>
      </c>
      <c r="AI12" s="26" t="b">
        <f t="shared" si="6"/>
        <v>0</v>
      </c>
      <c r="AJ12" s="26" t="b">
        <f t="shared" si="7"/>
        <v>0</v>
      </c>
      <c r="AK12" s="24">
        <f t="shared" si="8"/>
        <v>0</v>
      </c>
      <c r="AL12" s="24">
        <f t="shared" si="9"/>
        <v>0</v>
      </c>
      <c r="AM12" s="26" t="b">
        <f t="shared" si="10"/>
        <v>0</v>
      </c>
      <c r="AN12" s="26" t="b">
        <f t="shared" si="11"/>
        <v>0</v>
      </c>
      <c r="AO12" s="24">
        <f>J12+O12+R12+W12+AA12</f>
        <v>0</v>
      </c>
      <c r="AP12" s="24">
        <f t="shared" si="12"/>
        <v>0</v>
      </c>
      <c r="AQ12" s="24">
        <f t="shared" si="13"/>
        <v>0</v>
      </c>
      <c r="AR12" s="25">
        <f t="shared" si="14"/>
        <v>0</v>
      </c>
      <c r="AS12" s="3"/>
    </row>
    <row r="13" spans="1:45" s="4" customFormat="1" ht="18" customHeight="1">
      <c r="A13" s="35" t="s">
        <v>48</v>
      </c>
      <c r="B13" s="178" t="s">
        <v>117</v>
      </c>
      <c r="C13" s="171" t="s">
        <v>118</v>
      </c>
      <c r="D13" s="169">
        <v>1</v>
      </c>
      <c r="E13" s="68">
        <v>0</v>
      </c>
      <c r="F13" s="66">
        <v>0</v>
      </c>
      <c r="G13" s="66">
        <v>0</v>
      </c>
      <c r="H13" s="66">
        <v>1</v>
      </c>
      <c r="I13" s="67">
        <v>0</v>
      </c>
      <c r="J13" s="68">
        <v>1</v>
      </c>
      <c r="K13" s="66">
        <v>1</v>
      </c>
      <c r="L13" s="66">
        <v>0</v>
      </c>
      <c r="M13" s="66">
        <v>0</v>
      </c>
      <c r="N13" s="69">
        <v>0</v>
      </c>
      <c r="O13" s="65">
        <v>1</v>
      </c>
      <c r="P13" s="66">
        <v>0</v>
      </c>
      <c r="Q13" s="66">
        <v>0</v>
      </c>
      <c r="R13" s="66">
        <v>1</v>
      </c>
      <c r="S13" s="67">
        <v>0</v>
      </c>
      <c r="T13" s="68">
        <v>0</v>
      </c>
      <c r="U13" s="66">
        <v>1</v>
      </c>
      <c r="V13" s="66">
        <v>0</v>
      </c>
      <c r="W13" s="66">
        <v>0</v>
      </c>
      <c r="X13" s="69">
        <v>1</v>
      </c>
      <c r="Y13" s="65">
        <v>1</v>
      </c>
      <c r="Z13" s="66">
        <v>0</v>
      </c>
      <c r="AA13" s="66">
        <v>1</v>
      </c>
      <c r="AB13" s="66">
        <v>0</v>
      </c>
      <c r="AC13" s="67">
        <v>1</v>
      </c>
      <c r="AD13" s="12">
        <f t="shared" si="1"/>
        <v>0</v>
      </c>
      <c r="AE13" s="23">
        <f t="shared" si="2"/>
        <v>0</v>
      </c>
      <c r="AF13" s="26">
        <f t="shared" si="3"/>
        <v>3</v>
      </c>
      <c r="AG13" s="24">
        <f t="shared" si="4"/>
        <v>1</v>
      </c>
      <c r="AH13" s="24">
        <f t="shared" si="5"/>
        <v>1</v>
      </c>
      <c r="AI13" s="26">
        <f t="shared" si="6"/>
        <v>3</v>
      </c>
      <c r="AJ13" s="26">
        <f t="shared" si="7"/>
        <v>3</v>
      </c>
      <c r="AK13" s="24">
        <f t="shared" si="8"/>
        <v>2</v>
      </c>
      <c r="AL13" s="24">
        <f t="shared" si="9"/>
        <v>2</v>
      </c>
      <c r="AM13" s="26">
        <f t="shared" si="10"/>
        <v>3</v>
      </c>
      <c r="AN13" s="26">
        <f t="shared" si="11"/>
        <v>3</v>
      </c>
      <c r="AO13" s="24">
        <f aca="true" t="shared" si="15" ref="AO13:AO25">J13+O13+R13+W13+AA13</f>
        <v>4</v>
      </c>
      <c r="AP13" s="24">
        <f t="shared" si="12"/>
        <v>4</v>
      </c>
      <c r="AQ13" s="24">
        <f t="shared" si="13"/>
        <v>3</v>
      </c>
      <c r="AR13" s="25">
        <f t="shared" si="14"/>
        <v>3</v>
      </c>
      <c r="AS13" s="3"/>
    </row>
    <row r="14" spans="1:45" s="4" customFormat="1" ht="18" customHeight="1" thickBot="1">
      <c r="A14" s="36" t="s">
        <v>49</v>
      </c>
      <c r="B14" s="179" t="s">
        <v>119</v>
      </c>
      <c r="C14" s="172" t="s">
        <v>120</v>
      </c>
      <c r="D14" s="168">
        <v>2</v>
      </c>
      <c r="E14" s="99">
        <v>1</v>
      </c>
      <c r="F14" s="97">
        <v>2</v>
      </c>
      <c r="G14" s="97">
        <v>1</v>
      </c>
      <c r="H14" s="97">
        <v>1</v>
      </c>
      <c r="I14" s="98">
        <v>0</v>
      </c>
      <c r="J14" s="99">
        <v>0</v>
      </c>
      <c r="K14" s="97">
        <v>1</v>
      </c>
      <c r="L14" s="97">
        <v>2</v>
      </c>
      <c r="M14" s="97">
        <v>1</v>
      </c>
      <c r="N14" s="100">
        <v>1</v>
      </c>
      <c r="O14" s="96">
        <v>2</v>
      </c>
      <c r="P14" s="97">
        <v>0</v>
      </c>
      <c r="Q14" s="97">
        <v>0</v>
      </c>
      <c r="R14" s="97">
        <v>1</v>
      </c>
      <c r="S14" s="98">
        <v>2</v>
      </c>
      <c r="T14" s="99">
        <v>1</v>
      </c>
      <c r="U14" s="97">
        <v>1</v>
      </c>
      <c r="V14" s="97">
        <v>1</v>
      </c>
      <c r="W14" s="97">
        <v>1</v>
      </c>
      <c r="X14" s="100">
        <v>1</v>
      </c>
      <c r="Y14" s="96">
        <v>1</v>
      </c>
      <c r="Z14" s="97">
        <v>0</v>
      </c>
      <c r="AA14" s="97">
        <v>1</v>
      </c>
      <c r="AB14" s="97">
        <v>2</v>
      </c>
      <c r="AC14" s="98">
        <v>1</v>
      </c>
      <c r="AD14" s="93">
        <f t="shared" si="1"/>
        <v>6</v>
      </c>
      <c r="AE14" s="101">
        <f t="shared" si="2"/>
        <v>6</v>
      </c>
      <c r="AF14" s="95">
        <f t="shared" si="3"/>
        <v>3</v>
      </c>
      <c r="AG14" s="95">
        <f t="shared" si="4"/>
        <v>2</v>
      </c>
      <c r="AH14" s="95">
        <f t="shared" si="5"/>
        <v>2</v>
      </c>
      <c r="AI14" s="95">
        <f t="shared" si="6"/>
        <v>3</v>
      </c>
      <c r="AJ14" s="95">
        <f t="shared" si="7"/>
        <v>3</v>
      </c>
      <c r="AK14" s="95">
        <f t="shared" si="8"/>
        <v>7</v>
      </c>
      <c r="AL14" s="95">
        <f t="shared" si="9"/>
        <v>7</v>
      </c>
      <c r="AM14" s="95">
        <f t="shared" si="10"/>
        <v>2</v>
      </c>
      <c r="AN14" s="95">
        <f t="shared" si="11"/>
        <v>3</v>
      </c>
      <c r="AO14" s="95">
        <f t="shared" si="15"/>
        <v>5</v>
      </c>
      <c r="AP14" s="95">
        <f t="shared" si="12"/>
        <v>5</v>
      </c>
      <c r="AQ14" s="95">
        <f t="shared" si="13"/>
        <v>5</v>
      </c>
      <c r="AR14" s="102">
        <f t="shared" si="14"/>
        <v>5</v>
      </c>
      <c r="AS14" s="3"/>
    </row>
    <row r="15" spans="1:45" s="4" customFormat="1" ht="18" customHeight="1">
      <c r="A15" s="35" t="s">
        <v>50</v>
      </c>
      <c r="B15" s="177" t="s">
        <v>121</v>
      </c>
      <c r="C15" s="170" t="s">
        <v>122</v>
      </c>
      <c r="D15" s="169">
        <v>2</v>
      </c>
      <c r="E15" s="63">
        <v>1</v>
      </c>
      <c r="F15" s="61">
        <v>1</v>
      </c>
      <c r="G15" s="61">
        <v>2</v>
      </c>
      <c r="H15" s="61">
        <v>1</v>
      </c>
      <c r="I15" s="62">
        <v>1</v>
      </c>
      <c r="J15" s="63">
        <v>0</v>
      </c>
      <c r="K15" s="61">
        <v>2</v>
      </c>
      <c r="L15" s="61">
        <v>2</v>
      </c>
      <c r="M15" s="61">
        <v>2</v>
      </c>
      <c r="N15" s="64">
        <v>1</v>
      </c>
      <c r="O15" s="60">
        <v>2</v>
      </c>
      <c r="P15" s="61">
        <v>0</v>
      </c>
      <c r="Q15" s="61">
        <v>1</v>
      </c>
      <c r="R15" s="61">
        <v>1</v>
      </c>
      <c r="S15" s="62">
        <v>1</v>
      </c>
      <c r="T15" s="63">
        <v>1</v>
      </c>
      <c r="U15" s="61">
        <v>1</v>
      </c>
      <c r="V15" s="61">
        <v>1</v>
      </c>
      <c r="W15" s="61">
        <v>1</v>
      </c>
      <c r="X15" s="64">
        <v>1</v>
      </c>
      <c r="Y15" s="60">
        <v>1</v>
      </c>
      <c r="Z15" s="61">
        <v>0</v>
      </c>
      <c r="AA15" s="61">
        <v>1</v>
      </c>
      <c r="AB15" s="61">
        <v>1</v>
      </c>
      <c r="AC15" s="62">
        <v>1</v>
      </c>
      <c r="AD15" s="12">
        <f t="shared" si="1"/>
        <v>7</v>
      </c>
      <c r="AE15" s="23">
        <f t="shared" si="2"/>
        <v>7</v>
      </c>
      <c r="AF15" s="24">
        <f t="shared" si="3"/>
        <v>2</v>
      </c>
      <c r="AG15" s="24">
        <f t="shared" si="4"/>
        <v>4</v>
      </c>
      <c r="AH15" s="24">
        <f t="shared" si="5"/>
        <v>4</v>
      </c>
      <c r="AI15" s="24">
        <f t="shared" si="6"/>
        <v>3</v>
      </c>
      <c r="AJ15" s="24">
        <f t="shared" si="7"/>
        <v>3</v>
      </c>
      <c r="AK15" s="24">
        <f t="shared" si="8"/>
        <v>5</v>
      </c>
      <c r="AL15" s="24">
        <f t="shared" si="9"/>
        <v>5</v>
      </c>
      <c r="AM15" s="24">
        <f t="shared" si="10"/>
        <v>2</v>
      </c>
      <c r="AN15" s="24">
        <f t="shared" si="11"/>
        <v>3</v>
      </c>
      <c r="AO15" s="24">
        <f t="shared" si="15"/>
        <v>5</v>
      </c>
      <c r="AP15" s="24">
        <f t="shared" si="12"/>
        <v>5</v>
      </c>
      <c r="AQ15" s="24">
        <f t="shared" si="13"/>
        <v>6</v>
      </c>
      <c r="AR15" s="25">
        <f t="shared" si="14"/>
        <v>6</v>
      </c>
      <c r="AS15" s="3"/>
    </row>
    <row r="16" spans="1:45" s="4" customFormat="1" ht="18" customHeight="1">
      <c r="A16" s="35" t="s">
        <v>51</v>
      </c>
      <c r="B16" s="178" t="s">
        <v>123</v>
      </c>
      <c r="C16" s="171" t="s">
        <v>124</v>
      </c>
      <c r="D16" s="168">
        <v>2</v>
      </c>
      <c r="E16" s="63">
        <v>2</v>
      </c>
      <c r="F16" s="61">
        <v>1</v>
      </c>
      <c r="G16" s="61">
        <v>1</v>
      </c>
      <c r="H16" s="61">
        <v>2</v>
      </c>
      <c r="I16" s="62">
        <v>0</v>
      </c>
      <c r="J16" s="63">
        <v>1</v>
      </c>
      <c r="K16" s="61">
        <v>1</v>
      </c>
      <c r="L16" s="61">
        <v>0</v>
      </c>
      <c r="M16" s="61">
        <v>2</v>
      </c>
      <c r="N16" s="64">
        <v>1</v>
      </c>
      <c r="O16" s="60">
        <v>2</v>
      </c>
      <c r="P16" s="61">
        <v>0</v>
      </c>
      <c r="Q16" s="61">
        <v>0</v>
      </c>
      <c r="R16" s="61">
        <v>1</v>
      </c>
      <c r="S16" s="62">
        <v>1</v>
      </c>
      <c r="T16" s="63">
        <v>1</v>
      </c>
      <c r="U16" s="61">
        <v>2</v>
      </c>
      <c r="V16" s="61">
        <v>0</v>
      </c>
      <c r="W16" s="61">
        <v>1</v>
      </c>
      <c r="X16" s="64">
        <v>1</v>
      </c>
      <c r="Y16" s="60">
        <v>1</v>
      </c>
      <c r="Z16" s="61">
        <v>0</v>
      </c>
      <c r="AA16" s="61">
        <v>1</v>
      </c>
      <c r="AB16" s="61">
        <v>1</v>
      </c>
      <c r="AC16" s="62">
        <v>1</v>
      </c>
      <c r="AD16" s="12">
        <f t="shared" si="1"/>
        <v>3</v>
      </c>
      <c r="AE16" s="23">
        <f t="shared" si="2"/>
        <v>3</v>
      </c>
      <c r="AF16" s="24">
        <f t="shared" si="3"/>
        <v>3</v>
      </c>
      <c r="AG16" s="24">
        <f t="shared" si="4"/>
        <v>1</v>
      </c>
      <c r="AH16" s="24">
        <f t="shared" si="5"/>
        <v>1</v>
      </c>
      <c r="AI16" s="24">
        <f t="shared" si="6"/>
        <v>3</v>
      </c>
      <c r="AJ16" s="24">
        <f t="shared" si="7"/>
        <v>3</v>
      </c>
      <c r="AK16" s="24">
        <f t="shared" si="8"/>
        <v>5</v>
      </c>
      <c r="AL16" s="24">
        <f t="shared" si="9"/>
        <v>5</v>
      </c>
      <c r="AM16" s="24">
        <f t="shared" si="10"/>
        <v>2</v>
      </c>
      <c r="AN16" s="24">
        <f t="shared" si="11"/>
        <v>3</v>
      </c>
      <c r="AO16" s="24">
        <f t="shared" si="15"/>
        <v>6</v>
      </c>
      <c r="AP16" s="24">
        <f t="shared" si="12"/>
        <v>6</v>
      </c>
      <c r="AQ16" s="24">
        <f t="shared" si="13"/>
        <v>9</v>
      </c>
      <c r="AR16" s="25">
        <f t="shared" si="14"/>
        <v>9</v>
      </c>
      <c r="AS16" s="3"/>
    </row>
    <row r="17" spans="1:45" s="4" customFormat="1" ht="18" customHeight="1">
      <c r="A17" s="35" t="s">
        <v>52</v>
      </c>
      <c r="B17" s="178" t="s">
        <v>125</v>
      </c>
      <c r="C17" s="171" t="s">
        <v>126</v>
      </c>
      <c r="D17" s="169">
        <v>2</v>
      </c>
      <c r="E17" s="111">
        <v>1</v>
      </c>
      <c r="F17" s="70">
        <v>0</v>
      </c>
      <c r="G17" s="70">
        <v>0</v>
      </c>
      <c r="H17" s="70">
        <v>1</v>
      </c>
      <c r="I17" s="71">
        <v>0</v>
      </c>
      <c r="J17" s="72">
        <v>1</v>
      </c>
      <c r="K17" s="70">
        <v>0</v>
      </c>
      <c r="L17" s="70">
        <v>0</v>
      </c>
      <c r="M17" s="70">
        <v>1</v>
      </c>
      <c r="N17" s="73">
        <v>0</v>
      </c>
      <c r="O17" s="74">
        <v>1</v>
      </c>
      <c r="P17" s="70">
        <v>0</v>
      </c>
      <c r="Q17" s="70">
        <v>1</v>
      </c>
      <c r="R17" s="70">
        <v>1</v>
      </c>
      <c r="S17" s="71">
        <v>0</v>
      </c>
      <c r="T17" s="72">
        <v>1</v>
      </c>
      <c r="U17" s="70">
        <v>2</v>
      </c>
      <c r="V17" s="70">
        <v>0</v>
      </c>
      <c r="W17" s="70">
        <v>1</v>
      </c>
      <c r="X17" s="73">
        <v>2</v>
      </c>
      <c r="Y17" s="74">
        <v>1</v>
      </c>
      <c r="Z17" s="70">
        <v>0</v>
      </c>
      <c r="AA17" s="70">
        <v>1</v>
      </c>
      <c r="AB17" s="70">
        <v>2</v>
      </c>
      <c r="AC17" s="71">
        <v>2</v>
      </c>
      <c r="AD17" s="12">
        <f aca="true" t="shared" si="16" ref="AD17:AD25">G17+L17+Q17+T17+AB17</f>
        <v>4</v>
      </c>
      <c r="AE17" s="23">
        <f t="shared" si="2"/>
        <v>4</v>
      </c>
      <c r="AF17" s="26" t="b">
        <f aca="true" t="shared" si="17" ref="AF17:AF25">IF(K17=3,1,IF(K17=2,2,IF(K17=1,3)))</f>
        <v>0</v>
      </c>
      <c r="AG17" s="24">
        <f t="shared" si="4"/>
        <v>0</v>
      </c>
      <c r="AH17" s="24">
        <f t="shared" si="5"/>
        <v>0</v>
      </c>
      <c r="AI17" s="26">
        <f aca="true" t="shared" si="18" ref="AI17:AI25">IF(Y17=3,1,IF(Y17=2,2,IF(Y17=1,3)))</f>
        <v>3</v>
      </c>
      <c r="AJ17" s="26">
        <f aca="true" t="shared" si="19" ref="AJ17:AJ25">IF(AC17=3,1,IF(AC17=2,2,IF(AC17=1,3)))</f>
        <v>2</v>
      </c>
      <c r="AK17" s="24">
        <f t="shared" si="8"/>
        <v>3</v>
      </c>
      <c r="AL17" s="24">
        <f t="shared" si="9"/>
        <v>3</v>
      </c>
      <c r="AM17" s="26">
        <f t="shared" si="10"/>
        <v>3</v>
      </c>
      <c r="AN17" s="26">
        <f t="shared" si="11"/>
        <v>3</v>
      </c>
      <c r="AO17" s="24">
        <f t="shared" si="15"/>
        <v>5</v>
      </c>
      <c r="AP17" s="24">
        <f t="shared" si="12"/>
        <v>5</v>
      </c>
      <c r="AQ17" s="24">
        <f t="shared" si="13"/>
        <v>7</v>
      </c>
      <c r="AR17" s="25">
        <f t="shared" si="14"/>
        <v>7</v>
      </c>
      <c r="AS17" s="3"/>
    </row>
    <row r="18" spans="1:45" s="4" customFormat="1" ht="18" customHeight="1">
      <c r="A18" s="35" t="s">
        <v>53</v>
      </c>
      <c r="B18" s="178" t="s">
        <v>127</v>
      </c>
      <c r="C18" s="171" t="s">
        <v>128</v>
      </c>
      <c r="D18" s="168">
        <v>2</v>
      </c>
      <c r="E18" s="165">
        <v>1</v>
      </c>
      <c r="F18" s="66">
        <v>0</v>
      </c>
      <c r="G18" s="66">
        <v>0</v>
      </c>
      <c r="H18" s="66">
        <v>1</v>
      </c>
      <c r="I18" s="67">
        <v>0</v>
      </c>
      <c r="J18" s="68">
        <v>0</v>
      </c>
      <c r="K18" s="66">
        <v>1</v>
      </c>
      <c r="L18" s="66">
        <v>0</v>
      </c>
      <c r="M18" s="66">
        <v>2</v>
      </c>
      <c r="N18" s="69">
        <v>0</v>
      </c>
      <c r="O18" s="65">
        <v>2</v>
      </c>
      <c r="P18" s="66">
        <v>0</v>
      </c>
      <c r="Q18" s="66">
        <v>2</v>
      </c>
      <c r="R18" s="66">
        <v>1</v>
      </c>
      <c r="S18" s="67">
        <v>2</v>
      </c>
      <c r="T18" s="68">
        <v>2</v>
      </c>
      <c r="U18" s="66">
        <v>2</v>
      </c>
      <c r="V18" s="66">
        <v>0</v>
      </c>
      <c r="W18" s="66">
        <v>0</v>
      </c>
      <c r="X18" s="69">
        <v>0</v>
      </c>
      <c r="Y18" s="65">
        <v>0</v>
      </c>
      <c r="Z18" s="66">
        <v>0</v>
      </c>
      <c r="AA18" s="66">
        <v>0</v>
      </c>
      <c r="AB18" s="66">
        <v>1</v>
      </c>
      <c r="AC18" s="67">
        <v>1</v>
      </c>
      <c r="AD18" s="12">
        <f t="shared" si="16"/>
        <v>5</v>
      </c>
      <c r="AE18" s="23">
        <f t="shared" si="2"/>
        <v>5</v>
      </c>
      <c r="AF18" s="26">
        <f t="shared" si="17"/>
        <v>3</v>
      </c>
      <c r="AG18" s="24">
        <f t="shared" si="4"/>
        <v>1</v>
      </c>
      <c r="AH18" s="24">
        <f t="shared" si="5"/>
        <v>1</v>
      </c>
      <c r="AI18" s="26" t="b">
        <f t="shared" si="18"/>
        <v>0</v>
      </c>
      <c r="AJ18" s="26">
        <f t="shared" si="19"/>
        <v>3</v>
      </c>
      <c r="AK18" s="24">
        <f t="shared" si="8"/>
        <v>3</v>
      </c>
      <c r="AL18" s="24">
        <f t="shared" si="9"/>
        <v>3</v>
      </c>
      <c r="AM18" s="26">
        <f t="shared" si="10"/>
        <v>2</v>
      </c>
      <c r="AN18" s="26">
        <f t="shared" si="11"/>
        <v>3</v>
      </c>
      <c r="AO18" s="24">
        <f t="shared" si="15"/>
        <v>3</v>
      </c>
      <c r="AP18" s="24">
        <f t="shared" si="12"/>
        <v>3</v>
      </c>
      <c r="AQ18" s="24">
        <f t="shared" si="13"/>
        <v>6</v>
      </c>
      <c r="AR18" s="25">
        <f t="shared" si="14"/>
        <v>6</v>
      </c>
      <c r="AS18" s="3"/>
    </row>
    <row r="19" spans="1:45" s="4" customFormat="1" ht="18" customHeight="1" thickBot="1">
      <c r="A19" s="36" t="s">
        <v>54</v>
      </c>
      <c r="B19" s="179" t="s">
        <v>129</v>
      </c>
      <c r="C19" s="172" t="s">
        <v>130</v>
      </c>
      <c r="D19" s="169">
        <v>2</v>
      </c>
      <c r="E19" s="166">
        <v>1</v>
      </c>
      <c r="F19" s="97">
        <v>1</v>
      </c>
      <c r="G19" s="97">
        <v>0</v>
      </c>
      <c r="H19" s="97">
        <v>1</v>
      </c>
      <c r="I19" s="98">
        <v>0</v>
      </c>
      <c r="J19" s="99">
        <v>0</v>
      </c>
      <c r="K19" s="97">
        <v>1</v>
      </c>
      <c r="L19" s="97">
        <v>1</v>
      </c>
      <c r="M19" s="97">
        <v>0</v>
      </c>
      <c r="N19" s="100">
        <v>1</v>
      </c>
      <c r="O19" s="96">
        <v>1</v>
      </c>
      <c r="P19" s="97">
        <v>0</v>
      </c>
      <c r="Q19" s="97">
        <v>2</v>
      </c>
      <c r="R19" s="97">
        <v>0</v>
      </c>
      <c r="S19" s="98">
        <v>1</v>
      </c>
      <c r="T19" s="99">
        <v>2</v>
      </c>
      <c r="U19" s="97">
        <v>1</v>
      </c>
      <c r="V19" s="97">
        <v>0</v>
      </c>
      <c r="W19" s="97">
        <v>0</v>
      </c>
      <c r="X19" s="100">
        <v>0</v>
      </c>
      <c r="Y19" s="96">
        <v>1</v>
      </c>
      <c r="Z19" s="97">
        <v>0</v>
      </c>
      <c r="AA19" s="97">
        <v>0</v>
      </c>
      <c r="AB19" s="97">
        <v>0</v>
      </c>
      <c r="AC19" s="98">
        <v>1</v>
      </c>
      <c r="AD19" s="93">
        <f t="shared" si="16"/>
        <v>5</v>
      </c>
      <c r="AE19" s="101">
        <f t="shared" si="2"/>
        <v>5</v>
      </c>
      <c r="AF19" s="95">
        <f t="shared" si="17"/>
        <v>3</v>
      </c>
      <c r="AG19" s="95">
        <f t="shared" si="4"/>
        <v>1</v>
      </c>
      <c r="AH19" s="95">
        <f t="shared" si="5"/>
        <v>1</v>
      </c>
      <c r="AI19" s="95">
        <f t="shared" si="18"/>
        <v>3</v>
      </c>
      <c r="AJ19" s="95">
        <f t="shared" si="19"/>
        <v>3</v>
      </c>
      <c r="AK19" s="95">
        <f t="shared" si="8"/>
        <v>5</v>
      </c>
      <c r="AL19" s="95">
        <f t="shared" si="9"/>
        <v>5</v>
      </c>
      <c r="AM19" s="95">
        <f t="shared" si="10"/>
        <v>3</v>
      </c>
      <c r="AN19" s="95" t="b">
        <f t="shared" si="11"/>
        <v>0</v>
      </c>
      <c r="AO19" s="95">
        <f t="shared" si="15"/>
        <v>1</v>
      </c>
      <c r="AP19" s="95">
        <f t="shared" si="12"/>
        <v>1</v>
      </c>
      <c r="AQ19" s="95">
        <f t="shared" si="13"/>
        <v>3</v>
      </c>
      <c r="AR19" s="102">
        <f t="shared" si="14"/>
        <v>3</v>
      </c>
      <c r="AS19" s="3"/>
    </row>
    <row r="20" spans="1:45" s="4" customFormat="1" ht="18" customHeight="1">
      <c r="A20" s="35" t="s">
        <v>55</v>
      </c>
      <c r="B20" s="177" t="s">
        <v>131</v>
      </c>
      <c r="C20" s="170" t="s">
        <v>132</v>
      </c>
      <c r="D20" s="168">
        <v>2</v>
      </c>
      <c r="E20" s="167">
        <v>2</v>
      </c>
      <c r="F20" s="61">
        <v>0</v>
      </c>
      <c r="G20" s="61">
        <v>0</v>
      </c>
      <c r="H20" s="61">
        <v>2</v>
      </c>
      <c r="I20" s="62">
        <v>0</v>
      </c>
      <c r="J20" s="63">
        <v>0</v>
      </c>
      <c r="K20" s="61">
        <v>2</v>
      </c>
      <c r="L20" s="61">
        <v>0</v>
      </c>
      <c r="M20" s="61">
        <v>2</v>
      </c>
      <c r="N20" s="64">
        <v>0</v>
      </c>
      <c r="O20" s="60">
        <v>2</v>
      </c>
      <c r="P20" s="61">
        <v>0</v>
      </c>
      <c r="Q20" s="61">
        <v>0</v>
      </c>
      <c r="R20" s="61">
        <v>2</v>
      </c>
      <c r="S20" s="62">
        <v>0</v>
      </c>
      <c r="T20" s="63">
        <v>0</v>
      </c>
      <c r="U20" s="61">
        <v>2</v>
      </c>
      <c r="V20" s="61">
        <v>0</v>
      </c>
      <c r="W20" s="61">
        <v>0</v>
      </c>
      <c r="X20" s="64">
        <v>2</v>
      </c>
      <c r="Y20" s="60">
        <v>2</v>
      </c>
      <c r="Z20" s="61">
        <v>0</v>
      </c>
      <c r="AA20" s="61">
        <v>1</v>
      </c>
      <c r="AB20" s="61">
        <v>0</v>
      </c>
      <c r="AC20" s="62">
        <v>2</v>
      </c>
      <c r="AD20" s="12">
        <f t="shared" si="16"/>
        <v>0</v>
      </c>
      <c r="AE20" s="23">
        <f t="shared" si="2"/>
        <v>0</v>
      </c>
      <c r="AF20" s="24">
        <f t="shared" si="17"/>
        <v>2</v>
      </c>
      <c r="AG20" s="24">
        <f t="shared" si="4"/>
        <v>2</v>
      </c>
      <c r="AH20" s="24">
        <f t="shared" si="5"/>
        <v>2</v>
      </c>
      <c r="AI20" s="24">
        <f t="shared" si="18"/>
        <v>2</v>
      </c>
      <c r="AJ20" s="24">
        <f t="shared" si="19"/>
        <v>2</v>
      </c>
      <c r="AK20" s="24">
        <f t="shared" si="8"/>
        <v>4</v>
      </c>
      <c r="AL20" s="24">
        <f t="shared" si="9"/>
        <v>4</v>
      </c>
      <c r="AM20" s="24">
        <f t="shared" si="10"/>
        <v>2</v>
      </c>
      <c r="AN20" s="24">
        <f t="shared" si="11"/>
        <v>2</v>
      </c>
      <c r="AO20" s="24">
        <f t="shared" si="15"/>
        <v>5</v>
      </c>
      <c r="AP20" s="24">
        <f t="shared" si="12"/>
        <v>5</v>
      </c>
      <c r="AQ20" s="24">
        <f t="shared" si="13"/>
        <v>10</v>
      </c>
      <c r="AR20" s="25">
        <f t="shared" si="14"/>
        <v>10</v>
      </c>
      <c r="AS20" s="3"/>
    </row>
    <row r="21" spans="1:70" s="4" customFormat="1" ht="18" customHeight="1">
      <c r="A21" s="35" t="s">
        <v>10</v>
      </c>
      <c r="B21" s="178" t="s">
        <v>133</v>
      </c>
      <c r="C21" s="171" t="s">
        <v>134</v>
      </c>
      <c r="D21" s="169">
        <v>2</v>
      </c>
      <c r="E21" s="165">
        <v>1</v>
      </c>
      <c r="F21" s="61">
        <v>0</v>
      </c>
      <c r="G21" s="61">
        <v>2</v>
      </c>
      <c r="H21" s="61">
        <v>2</v>
      </c>
      <c r="I21" s="62">
        <v>1</v>
      </c>
      <c r="J21" s="63">
        <v>0</v>
      </c>
      <c r="K21" s="61">
        <v>1</v>
      </c>
      <c r="L21" s="61">
        <v>2</v>
      </c>
      <c r="M21" s="61">
        <v>1</v>
      </c>
      <c r="N21" s="64">
        <v>0</v>
      </c>
      <c r="O21" s="60">
        <v>2</v>
      </c>
      <c r="P21" s="61">
        <v>0</v>
      </c>
      <c r="Q21" s="61">
        <v>1</v>
      </c>
      <c r="R21" s="61">
        <v>0</v>
      </c>
      <c r="S21" s="62">
        <v>1</v>
      </c>
      <c r="T21" s="63">
        <v>1</v>
      </c>
      <c r="U21" s="61">
        <v>0</v>
      </c>
      <c r="V21" s="61">
        <v>1</v>
      </c>
      <c r="W21" s="61">
        <v>1</v>
      </c>
      <c r="X21" s="64">
        <v>1</v>
      </c>
      <c r="Y21" s="60">
        <v>0</v>
      </c>
      <c r="Z21" s="61">
        <v>0</v>
      </c>
      <c r="AA21" s="61">
        <v>2</v>
      </c>
      <c r="AB21" s="61">
        <v>2</v>
      </c>
      <c r="AC21" s="62">
        <v>1</v>
      </c>
      <c r="AD21" s="12">
        <f t="shared" si="16"/>
        <v>8</v>
      </c>
      <c r="AE21" s="23">
        <f t="shared" si="2"/>
        <v>8</v>
      </c>
      <c r="AF21" s="24">
        <f t="shared" si="17"/>
        <v>3</v>
      </c>
      <c r="AG21" s="24">
        <f t="shared" si="4"/>
        <v>3</v>
      </c>
      <c r="AH21" s="24">
        <f t="shared" si="5"/>
        <v>3</v>
      </c>
      <c r="AI21" s="24" t="b">
        <f t="shared" si="18"/>
        <v>0</v>
      </c>
      <c r="AJ21" s="24">
        <f t="shared" si="19"/>
        <v>3</v>
      </c>
      <c r="AK21" s="24">
        <f t="shared" si="8"/>
        <v>2</v>
      </c>
      <c r="AL21" s="24">
        <f t="shared" si="9"/>
        <v>2</v>
      </c>
      <c r="AM21" s="24">
        <f t="shared" si="10"/>
        <v>2</v>
      </c>
      <c r="AN21" s="24" t="b">
        <f t="shared" si="11"/>
        <v>0</v>
      </c>
      <c r="AO21" s="24">
        <f t="shared" si="15"/>
        <v>5</v>
      </c>
      <c r="AP21" s="24">
        <f t="shared" si="12"/>
        <v>5</v>
      </c>
      <c r="AQ21" s="24">
        <f t="shared" si="13"/>
        <v>5</v>
      </c>
      <c r="AR21" s="25">
        <f t="shared" si="14"/>
        <v>5</v>
      </c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</row>
    <row r="22" spans="1:70" s="4" customFormat="1" ht="18" customHeight="1">
      <c r="A22" s="35" t="s">
        <v>11</v>
      </c>
      <c r="B22" s="178" t="s">
        <v>135</v>
      </c>
      <c r="C22" s="171" t="s">
        <v>136</v>
      </c>
      <c r="D22" s="168">
        <v>2</v>
      </c>
      <c r="E22" s="165">
        <v>2</v>
      </c>
      <c r="F22" s="70">
        <v>1</v>
      </c>
      <c r="G22" s="70">
        <v>0</v>
      </c>
      <c r="H22" s="70">
        <v>1</v>
      </c>
      <c r="I22" s="71">
        <v>0</v>
      </c>
      <c r="J22" s="72">
        <v>0</v>
      </c>
      <c r="K22" s="70">
        <v>1</v>
      </c>
      <c r="L22" s="70">
        <v>1</v>
      </c>
      <c r="M22" s="70">
        <v>1</v>
      </c>
      <c r="N22" s="73">
        <v>0</v>
      </c>
      <c r="O22" s="74">
        <v>2</v>
      </c>
      <c r="P22" s="70">
        <v>0</v>
      </c>
      <c r="Q22" s="70">
        <v>0</v>
      </c>
      <c r="R22" s="70">
        <v>1</v>
      </c>
      <c r="S22" s="71">
        <v>0</v>
      </c>
      <c r="T22" s="72">
        <v>1</v>
      </c>
      <c r="U22" s="70">
        <v>2</v>
      </c>
      <c r="V22" s="70">
        <v>0</v>
      </c>
      <c r="W22" s="70">
        <v>1</v>
      </c>
      <c r="X22" s="73">
        <v>1</v>
      </c>
      <c r="Y22" s="74">
        <v>2</v>
      </c>
      <c r="Z22" s="70">
        <v>0</v>
      </c>
      <c r="AA22" s="70">
        <v>1</v>
      </c>
      <c r="AB22" s="70">
        <v>1</v>
      </c>
      <c r="AC22" s="71">
        <v>2</v>
      </c>
      <c r="AD22" s="12">
        <f t="shared" si="16"/>
        <v>3</v>
      </c>
      <c r="AE22" s="23">
        <f t="shared" si="2"/>
        <v>3</v>
      </c>
      <c r="AF22" s="26">
        <f t="shared" si="17"/>
        <v>3</v>
      </c>
      <c r="AG22" s="24">
        <f t="shared" si="4"/>
        <v>1</v>
      </c>
      <c r="AH22" s="24">
        <f t="shared" si="5"/>
        <v>1</v>
      </c>
      <c r="AI22" s="26">
        <f t="shared" si="18"/>
        <v>2</v>
      </c>
      <c r="AJ22" s="26">
        <f t="shared" si="19"/>
        <v>2</v>
      </c>
      <c r="AK22" s="24">
        <f t="shared" si="8"/>
        <v>5</v>
      </c>
      <c r="AL22" s="24">
        <f t="shared" si="9"/>
        <v>5</v>
      </c>
      <c r="AM22" s="26">
        <f t="shared" si="10"/>
        <v>2</v>
      </c>
      <c r="AN22" s="26">
        <f t="shared" si="11"/>
        <v>3</v>
      </c>
      <c r="AO22" s="24">
        <f t="shared" si="15"/>
        <v>5</v>
      </c>
      <c r="AP22" s="24">
        <f t="shared" si="12"/>
        <v>5</v>
      </c>
      <c r="AQ22" s="24">
        <f t="shared" si="13"/>
        <v>7</v>
      </c>
      <c r="AR22" s="25">
        <f t="shared" si="14"/>
        <v>7</v>
      </c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</row>
    <row r="23" spans="1:70" s="4" customFormat="1" ht="18" customHeight="1">
      <c r="A23" s="35" t="s">
        <v>12</v>
      </c>
      <c r="B23" s="178" t="s">
        <v>137</v>
      </c>
      <c r="C23" s="171" t="s">
        <v>138</v>
      </c>
      <c r="D23" s="169">
        <v>2</v>
      </c>
      <c r="E23" s="165">
        <v>1</v>
      </c>
      <c r="F23" s="66">
        <v>2</v>
      </c>
      <c r="G23" s="66">
        <v>1</v>
      </c>
      <c r="H23" s="66">
        <v>1</v>
      </c>
      <c r="I23" s="67">
        <v>0</v>
      </c>
      <c r="J23" s="68">
        <v>0</v>
      </c>
      <c r="K23" s="66">
        <v>1</v>
      </c>
      <c r="L23" s="66">
        <v>2</v>
      </c>
      <c r="M23" s="66">
        <v>1</v>
      </c>
      <c r="N23" s="69">
        <v>1</v>
      </c>
      <c r="O23" s="65">
        <v>2</v>
      </c>
      <c r="P23" s="66">
        <v>0</v>
      </c>
      <c r="Q23" s="66">
        <v>0</v>
      </c>
      <c r="R23" s="66">
        <v>1</v>
      </c>
      <c r="S23" s="67">
        <v>2</v>
      </c>
      <c r="T23" s="68">
        <v>1</v>
      </c>
      <c r="U23" s="66">
        <v>1</v>
      </c>
      <c r="V23" s="66">
        <v>1</v>
      </c>
      <c r="W23" s="66">
        <v>1</v>
      </c>
      <c r="X23" s="69">
        <v>1</v>
      </c>
      <c r="Y23" s="65">
        <v>1</v>
      </c>
      <c r="Z23" s="66">
        <v>0</v>
      </c>
      <c r="AA23" s="66">
        <v>1</v>
      </c>
      <c r="AB23" s="66">
        <v>2</v>
      </c>
      <c r="AC23" s="67">
        <v>1</v>
      </c>
      <c r="AD23" s="12">
        <f t="shared" si="16"/>
        <v>6</v>
      </c>
      <c r="AE23" s="23">
        <f t="shared" si="2"/>
        <v>6</v>
      </c>
      <c r="AF23" s="26">
        <f t="shared" si="17"/>
        <v>3</v>
      </c>
      <c r="AG23" s="24">
        <f t="shared" si="4"/>
        <v>2</v>
      </c>
      <c r="AH23" s="24">
        <f t="shared" si="5"/>
        <v>2</v>
      </c>
      <c r="AI23" s="26">
        <f t="shared" si="18"/>
        <v>3</v>
      </c>
      <c r="AJ23" s="26">
        <f t="shared" si="19"/>
        <v>3</v>
      </c>
      <c r="AK23" s="24">
        <f t="shared" si="8"/>
        <v>7</v>
      </c>
      <c r="AL23" s="24">
        <f t="shared" si="9"/>
        <v>7</v>
      </c>
      <c r="AM23" s="26">
        <f t="shared" si="10"/>
        <v>2</v>
      </c>
      <c r="AN23" s="26">
        <f t="shared" si="11"/>
        <v>3</v>
      </c>
      <c r="AO23" s="24">
        <f t="shared" si="15"/>
        <v>5</v>
      </c>
      <c r="AP23" s="24">
        <f t="shared" si="12"/>
        <v>5</v>
      </c>
      <c r="AQ23" s="24">
        <f t="shared" si="13"/>
        <v>5</v>
      </c>
      <c r="AR23" s="25">
        <f t="shared" si="14"/>
        <v>5</v>
      </c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</row>
    <row r="24" spans="1:70" s="4" customFormat="1" ht="18" customHeight="1" thickBot="1">
      <c r="A24" s="36" t="s">
        <v>34</v>
      </c>
      <c r="B24" s="179" t="s">
        <v>139</v>
      </c>
      <c r="C24" s="172" t="s">
        <v>140</v>
      </c>
      <c r="D24" s="168">
        <v>2</v>
      </c>
      <c r="E24" s="166">
        <v>1</v>
      </c>
      <c r="F24" s="97">
        <v>2</v>
      </c>
      <c r="G24" s="97">
        <v>0</v>
      </c>
      <c r="H24" s="97">
        <v>1</v>
      </c>
      <c r="I24" s="98">
        <v>0</v>
      </c>
      <c r="J24" s="99">
        <v>0</v>
      </c>
      <c r="K24" s="97">
        <v>1</v>
      </c>
      <c r="L24" s="97">
        <v>0</v>
      </c>
      <c r="M24" s="97">
        <v>1</v>
      </c>
      <c r="N24" s="100">
        <v>0</v>
      </c>
      <c r="O24" s="96">
        <v>2</v>
      </c>
      <c r="P24" s="97">
        <v>0</v>
      </c>
      <c r="Q24" s="97">
        <v>0</v>
      </c>
      <c r="R24" s="97">
        <v>1</v>
      </c>
      <c r="S24" s="98">
        <v>2</v>
      </c>
      <c r="T24" s="99">
        <v>0</v>
      </c>
      <c r="U24" s="97">
        <v>0</v>
      </c>
      <c r="V24" s="97">
        <v>0</v>
      </c>
      <c r="W24" s="97">
        <v>2</v>
      </c>
      <c r="X24" s="100">
        <v>1</v>
      </c>
      <c r="Y24" s="96">
        <v>2</v>
      </c>
      <c r="Z24" s="97">
        <v>0</v>
      </c>
      <c r="AA24" s="97">
        <v>1</v>
      </c>
      <c r="AB24" s="97">
        <v>2</v>
      </c>
      <c r="AC24" s="98">
        <v>2</v>
      </c>
      <c r="AD24" s="93">
        <f t="shared" si="16"/>
        <v>2</v>
      </c>
      <c r="AE24" s="101">
        <f t="shared" si="2"/>
        <v>2</v>
      </c>
      <c r="AF24" s="95">
        <f t="shared" si="17"/>
        <v>3</v>
      </c>
      <c r="AG24" s="95">
        <f t="shared" si="4"/>
        <v>1</v>
      </c>
      <c r="AH24" s="95">
        <f t="shared" si="5"/>
        <v>1</v>
      </c>
      <c r="AI24" s="95">
        <f t="shared" si="18"/>
        <v>2</v>
      </c>
      <c r="AJ24" s="95">
        <f t="shared" si="19"/>
        <v>2</v>
      </c>
      <c r="AK24" s="95">
        <f t="shared" si="8"/>
        <v>8</v>
      </c>
      <c r="AL24" s="95">
        <f t="shared" si="9"/>
        <v>8</v>
      </c>
      <c r="AM24" s="95">
        <f t="shared" si="10"/>
        <v>2</v>
      </c>
      <c r="AN24" s="95">
        <f t="shared" si="11"/>
        <v>3</v>
      </c>
      <c r="AO24" s="95">
        <f t="shared" si="15"/>
        <v>6</v>
      </c>
      <c r="AP24" s="95">
        <f t="shared" si="12"/>
        <v>6</v>
      </c>
      <c r="AQ24" s="95">
        <f t="shared" si="13"/>
        <v>4</v>
      </c>
      <c r="AR24" s="102">
        <f t="shared" si="14"/>
        <v>4</v>
      </c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</row>
    <row r="25" spans="1:70" s="4" customFormat="1" ht="18" customHeight="1">
      <c r="A25" s="35" t="s">
        <v>35</v>
      </c>
      <c r="B25" s="177" t="s">
        <v>141</v>
      </c>
      <c r="C25" s="170" t="s">
        <v>142</v>
      </c>
      <c r="D25" s="169">
        <v>2</v>
      </c>
      <c r="E25" s="167">
        <v>1</v>
      </c>
      <c r="F25" s="61">
        <v>1</v>
      </c>
      <c r="G25" s="61">
        <v>0</v>
      </c>
      <c r="H25" s="61">
        <v>1</v>
      </c>
      <c r="I25" s="62">
        <v>0</v>
      </c>
      <c r="J25" s="63">
        <v>0</v>
      </c>
      <c r="K25" s="61">
        <v>1</v>
      </c>
      <c r="L25" s="61">
        <v>0</v>
      </c>
      <c r="M25" s="61">
        <v>1</v>
      </c>
      <c r="N25" s="64">
        <v>0</v>
      </c>
      <c r="O25" s="60">
        <v>2</v>
      </c>
      <c r="P25" s="61">
        <v>0</v>
      </c>
      <c r="Q25" s="61">
        <v>0</v>
      </c>
      <c r="R25" s="61">
        <v>1</v>
      </c>
      <c r="S25" s="62">
        <v>0</v>
      </c>
      <c r="T25" s="63">
        <v>1</v>
      </c>
      <c r="U25" s="61">
        <v>0</v>
      </c>
      <c r="V25" s="61">
        <v>0</v>
      </c>
      <c r="W25" s="61">
        <v>2</v>
      </c>
      <c r="X25" s="64">
        <v>1</v>
      </c>
      <c r="Y25" s="60">
        <v>2</v>
      </c>
      <c r="Z25" s="61">
        <v>0</v>
      </c>
      <c r="AA25" s="61">
        <v>2</v>
      </c>
      <c r="AB25" s="61">
        <v>1</v>
      </c>
      <c r="AC25" s="62">
        <v>2</v>
      </c>
      <c r="AD25" s="12">
        <f t="shared" si="16"/>
        <v>2</v>
      </c>
      <c r="AE25" s="23">
        <f t="shared" si="2"/>
        <v>2</v>
      </c>
      <c r="AF25" s="24">
        <f t="shared" si="17"/>
        <v>3</v>
      </c>
      <c r="AG25" s="24">
        <f t="shared" si="4"/>
        <v>1</v>
      </c>
      <c r="AH25" s="24">
        <f t="shared" si="5"/>
        <v>1</v>
      </c>
      <c r="AI25" s="24">
        <f t="shared" si="18"/>
        <v>2</v>
      </c>
      <c r="AJ25" s="24">
        <f t="shared" si="19"/>
        <v>2</v>
      </c>
      <c r="AK25" s="24">
        <f t="shared" si="8"/>
        <v>5</v>
      </c>
      <c r="AL25" s="24">
        <f t="shared" si="9"/>
        <v>5</v>
      </c>
      <c r="AM25" s="24">
        <f t="shared" si="10"/>
        <v>2</v>
      </c>
      <c r="AN25" s="24">
        <f t="shared" si="11"/>
        <v>3</v>
      </c>
      <c r="AO25" s="24">
        <f t="shared" si="15"/>
        <v>7</v>
      </c>
      <c r="AP25" s="24">
        <f t="shared" si="12"/>
        <v>7</v>
      </c>
      <c r="AQ25" s="24">
        <f t="shared" si="13"/>
        <v>4</v>
      </c>
      <c r="AR25" s="25">
        <f t="shared" si="14"/>
        <v>4</v>
      </c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</row>
    <row r="26" spans="1:44" ht="18.75" customHeight="1" thickBot="1">
      <c r="A26" s="36" t="s">
        <v>95</v>
      </c>
      <c r="B26" s="177" t="s">
        <v>143</v>
      </c>
      <c r="C26" s="170" t="s">
        <v>144</v>
      </c>
      <c r="D26" s="169">
        <v>2</v>
      </c>
      <c r="E26" s="167">
        <v>2</v>
      </c>
      <c r="F26" s="61">
        <v>1</v>
      </c>
      <c r="G26" s="61">
        <v>0</v>
      </c>
      <c r="H26" s="61">
        <v>2</v>
      </c>
      <c r="I26" s="62">
        <v>0</v>
      </c>
      <c r="J26" s="63">
        <v>0</v>
      </c>
      <c r="K26" s="61">
        <v>1</v>
      </c>
      <c r="L26" s="61">
        <v>1</v>
      </c>
      <c r="M26" s="61">
        <v>2</v>
      </c>
      <c r="N26" s="64">
        <v>0</v>
      </c>
      <c r="O26" s="60">
        <v>2</v>
      </c>
      <c r="P26" s="61">
        <v>0</v>
      </c>
      <c r="Q26" s="61">
        <v>0</v>
      </c>
      <c r="R26" s="61">
        <v>1</v>
      </c>
      <c r="S26" s="62">
        <v>1</v>
      </c>
      <c r="T26" s="63">
        <v>1</v>
      </c>
      <c r="U26" s="61">
        <v>2</v>
      </c>
      <c r="V26" s="61">
        <v>0</v>
      </c>
      <c r="W26" s="61">
        <v>2</v>
      </c>
      <c r="X26" s="64">
        <v>1</v>
      </c>
      <c r="Y26" s="60">
        <v>2</v>
      </c>
      <c r="Z26" s="61">
        <v>0</v>
      </c>
      <c r="AA26" s="61">
        <v>1</v>
      </c>
      <c r="AB26" s="61">
        <v>2</v>
      </c>
      <c r="AC26" s="62">
        <v>1</v>
      </c>
      <c r="AD26" s="12">
        <f>G26+L26+Q26+T26+AB26</f>
        <v>4</v>
      </c>
      <c r="AE26" s="23">
        <f>SUM(G26,L26,Q26,T26,AB26)</f>
        <v>4</v>
      </c>
      <c r="AF26" s="24">
        <f>IF(K26=3,1,IF(K26=2,2,IF(K26=1,3)))</f>
        <v>3</v>
      </c>
      <c r="AG26" s="24">
        <f>I26+K26+P26+V26+Z26</f>
        <v>1</v>
      </c>
      <c r="AH26" s="24">
        <f>SUM(I26,K26,P26,V26,Z26)</f>
        <v>1</v>
      </c>
      <c r="AI26" s="24">
        <f>IF(Y26=3,1,IF(Y26=2,2,IF(Y26=1,3)))</f>
        <v>2</v>
      </c>
      <c r="AJ26" s="24">
        <f>IF(AC26=3,1,IF(AC26=2,2,IF(AC26=1,3)))</f>
        <v>3</v>
      </c>
      <c r="AK26" s="24">
        <f>F26+N26+S26+Y26+AC26</f>
        <v>5</v>
      </c>
      <c r="AL26" s="24">
        <f>SUM(F26,N26,S26,Y26,AC26)</f>
        <v>5</v>
      </c>
      <c r="AM26" s="24">
        <f>IF(O26=3,1,IF(O26=2,2,IF(O26=1,3)))</f>
        <v>2</v>
      </c>
      <c r="AN26" s="24">
        <f>IF(R26=3,1,IF(R26=2,2,IF(R26=1,3)))</f>
        <v>3</v>
      </c>
      <c r="AO26" s="24">
        <f>J26+O26+R26+W26+AA26</f>
        <v>6</v>
      </c>
      <c r="AP26" s="24">
        <f>SUM(J26,O26,R26,W26,AA26)</f>
        <v>6</v>
      </c>
      <c r="AQ26" s="24">
        <f>E26+H26+M26+U26+X26</f>
        <v>9</v>
      </c>
      <c r="AR26" s="25">
        <f>SUM(E26,H26,M26,U26,X26)</f>
        <v>9</v>
      </c>
    </row>
    <row r="27" spans="1:44" ht="21" customHeight="1">
      <c r="A27" s="35" t="s">
        <v>96</v>
      </c>
      <c r="B27" s="177" t="s">
        <v>145</v>
      </c>
      <c r="C27" s="170" t="s">
        <v>146</v>
      </c>
      <c r="D27" s="169">
        <v>2</v>
      </c>
      <c r="E27" s="167">
        <v>1</v>
      </c>
      <c r="F27" s="61">
        <v>2</v>
      </c>
      <c r="G27" s="61">
        <v>1</v>
      </c>
      <c r="H27" s="61">
        <v>1</v>
      </c>
      <c r="I27" s="62">
        <v>0</v>
      </c>
      <c r="J27" s="63">
        <v>0</v>
      </c>
      <c r="K27" s="61">
        <v>1</v>
      </c>
      <c r="L27" s="61">
        <v>1</v>
      </c>
      <c r="M27" s="61">
        <v>1</v>
      </c>
      <c r="N27" s="64">
        <v>0</v>
      </c>
      <c r="O27" s="60">
        <v>2</v>
      </c>
      <c r="P27" s="61">
        <v>0</v>
      </c>
      <c r="Q27" s="61">
        <v>0</v>
      </c>
      <c r="R27" s="61">
        <v>1</v>
      </c>
      <c r="S27" s="62">
        <v>1</v>
      </c>
      <c r="T27" s="63">
        <v>1</v>
      </c>
      <c r="U27" s="61">
        <v>0</v>
      </c>
      <c r="V27" s="61">
        <v>0</v>
      </c>
      <c r="W27" s="61">
        <v>1</v>
      </c>
      <c r="X27" s="64">
        <v>1</v>
      </c>
      <c r="Y27" s="60">
        <v>1</v>
      </c>
      <c r="Z27" s="61">
        <v>0</v>
      </c>
      <c r="AA27" s="61">
        <v>1</v>
      </c>
      <c r="AB27" s="61">
        <v>0</v>
      </c>
      <c r="AC27" s="62">
        <v>1</v>
      </c>
      <c r="AD27" s="12">
        <f>G27+L27+Q27+T27+AB27</f>
        <v>3</v>
      </c>
      <c r="AE27" s="23">
        <f>SUM(G27,L27,Q27,T27,AB27)</f>
        <v>3</v>
      </c>
      <c r="AF27" s="24">
        <f>IF(K27=3,1,IF(K27=2,2,IF(K27=1,3)))</f>
        <v>3</v>
      </c>
      <c r="AG27" s="24">
        <f>I27+K27+P27+V27+Z27</f>
        <v>1</v>
      </c>
      <c r="AH27" s="24">
        <f>SUM(I27,K27,P27,V27,Z27)</f>
        <v>1</v>
      </c>
      <c r="AI27" s="24">
        <f>IF(Y27=3,1,IF(Y27=2,2,IF(Y27=1,3)))</f>
        <v>3</v>
      </c>
      <c r="AJ27" s="24">
        <f>IF(AC27=3,1,IF(AC27=2,2,IF(AC27=1,3)))</f>
        <v>3</v>
      </c>
      <c r="AK27" s="24">
        <f>F27+N27+S27+Y27+AC27</f>
        <v>5</v>
      </c>
      <c r="AL27" s="24">
        <f>SUM(F27,N27,S27,Y27,AC27)</f>
        <v>5</v>
      </c>
      <c r="AM27" s="24">
        <f>IF(O27=3,1,IF(O27=2,2,IF(O27=1,3)))</f>
        <v>2</v>
      </c>
      <c r="AN27" s="24">
        <f>IF(R27=3,1,IF(R27=2,2,IF(R27=1,3)))</f>
        <v>3</v>
      </c>
      <c r="AO27" s="24">
        <f>J27+O27+R27+W27+AA27</f>
        <v>5</v>
      </c>
      <c r="AP27" s="24">
        <f>SUM(J27,O27,R27,W27,AA27)</f>
        <v>5</v>
      </c>
      <c r="AQ27" s="24">
        <f>E27+H27+M27+U27+X27</f>
        <v>4</v>
      </c>
      <c r="AR27" s="25">
        <f>SUM(E27,H27,M27,U27,X27)</f>
        <v>4</v>
      </c>
    </row>
  </sheetData>
  <sheetProtection/>
  <mergeCells count="9">
    <mergeCell ref="A3:D3"/>
    <mergeCell ref="A2:D2"/>
    <mergeCell ref="E2:AC2"/>
    <mergeCell ref="E3:AC3"/>
    <mergeCell ref="AR2:AR4"/>
    <mergeCell ref="AE2:AE4"/>
    <mergeCell ref="AH2:AH4"/>
    <mergeCell ref="AL2:AL4"/>
    <mergeCell ref="AP2:AP4"/>
  </mergeCells>
  <printOptions/>
  <pageMargins left="0.35433070866141736" right="0.35433070866141736" top="0.984251968503937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S27"/>
  <sheetViews>
    <sheetView zoomScaleSheetLayoutView="110" zoomScalePageLayoutView="0" workbookViewId="0" topLeftCell="A1">
      <pane ySplit="4" topLeftCell="A17" activePane="bottomLeft" state="frozen"/>
      <selection pane="topLeft" activeCell="A1" sqref="A1"/>
      <selection pane="bottomLeft" activeCell="T21" sqref="T21"/>
    </sheetView>
  </sheetViews>
  <sheetFormatPr defaultColWidth="9.140625" defaultRowHeight="21.75"/>
  <cols>
    <col min="1" max="1" width="4.7109375" style="1" customWidth="1"/>
    <col min="2" max="2" width="5.00390625" style="1" customWidth="1"/>
    <col min="3" max="3" width="6.28125" style="121" customWidth="1"/>
    <col min="4" max="4" width="26.8515625" style="1" customWidth="1"/>
    <col min="5" max="5" width="6.42187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ht="18" customHeight="1" thickBot="1">
      <c r="AS1" s="1">
        <v>2</v>
      </c>
    </row>
    <row r="2" spans="1:45" ht="18" customHeight="1" thickBot="1">
      <c r="A2" s="291" t="s">
        <v>7</v>
      </c>
      <c r="B2" s="292"/>
      <c r="C2" s="292"/>
      <c r="D2" s="292"/>
      <c r="E2" s="293"/>
      <c r="F2" s="288" t="s">
        <v>14</v>
      </c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90"/>
      <c r="AE2" s="10"/>
      <c r="AF2" s="297" t="s">
        <v>0</v>
      </c>
      <c r="AG2" s="37"/>
      <c r="AH2" s="38"/>
      <c r="AI2" s="300" t="s">
        <v>8</v>
      </c>
      <c r="AJ2" s="39"/>
      <c r="AK2" s="37"/>
      <c r="AL2" s="37"/>
      <c r="AM2" s="303" t="s">
        <v>1</v>
      </c>
      <c r="AN2" s="37"/>
      <c r="AO2" s="37"/>
      <c r="AP2" s="38"/>
      <c r="AQ2" s="300" t="s">
        <v>2</v>
      </c>
      <c r="AR2" s="39"/>
      <c r="AS2" s="294" t="s">
        <v>9</v>
      </c>
    </row>
    <row r="3" spans="1:45" ht="18" customHeight="1" thickBot="1">
      <c r="A3" s="291" t="str">
        <f>input1!$A$3</f>
        <v>ชั้น ม.3/2 น.ส.กชพรรณ ศรีทอง และนายพิบูลย์ แสงทอง</v>
      </c>
      <c r="B3" s="292"/>
      <c r="C3" s="292"/>
      <c r="D3" s="292"/>
      <c r="E3" s="293"/>
      <c r="F3" s="291" t="s">
        <v>56</v>
      </c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3"/>
      <c r="AE3" s="11"/>
      <c r="AF3" s="298"/>
      <c r="AG3" s="40"/>
      <c r="AH3" s="41"/>
      <c r="AI3" s="301"/>
      <c r="AJ3" s="42"/>
      <c r="AK3" s="40"/>
      <c r="AL3" s="40"/>
      <c r="AM3" s="304"/>
      <c r="AN3" s="40"/>
      <c r="AO3" s="40"/>
      <c r="AP3" s="41"/>
      <c r="AQ3" s="301"/>
      <c r="AR3" s="42"/>
      <c r="AS3" s="295"/>
    </row>
    <row r="4" spans="1:45" ht="18" customHeight="1" thickBot="1">
      <c r="A4" s="190" t="s">
        <v>4</v>
      </c>
      <c r="B4" s="193" t="s">
        <v>3</v>
      </c>
      <c r="C4" s="193" t="s">
        <v>89</v>
      </c>
      <c r="D4" s="192" t="s">
        <v>5</v>
      </c>
      <c r="E4" s="191" t="s">
        <v>6</v>
      </c>
      <c r="F4" s="27">
        <v>1</v>
      </c>
      <c r="G4" s="28">
        <v>2</v>
      </c>
      <c r="H4" s="28">
        <v>3</v>
      </c>
      <c r="I4" s="28">
        <v>4</v>
      </c>
      <c r="J4" s="29">
        <v>5</v>
      </c>
      <c r="K4" s="30">
        <v>6</v>
      </c>
      <c r="L4" s="28">
        <v>7</v>
      </c>
      <c r="M4" s="28">
        <v>8</v>
      </c>
      <c r="N4" s="28">
        <v>9</v>
      </c>
      <c r="O4" s="31">
        <v>10</v>
      </c>
      <c r="P4" s="27">
        <v>11</v>
      </c>
      <c r="Q4" s="28">
        <v>12</v>
      </c>
      <c r="R4" s="28">
        <v>13</v>
      </c>
      <c r="S4" s="28">
        <v>14</v>
      </c>
      <c r="T4" s="29">
        <v>15</v>
      </c>
      <c r="U4" s="30">
        <v>16</v>
      </c>
      <c r="V4" s="28">
        <v>17</v>
      </c>
      <c r="W4" s="28">
        <v>18</v>
      </c>
      <c r="X4" s="28">
        <v>19</v>
      </c>
      <c r="Y4" s="31">
        <v>20</v>
      </c>
      <c r="Z4" s="27">
        <v>21</v>
      </c>
      <c r="AA4" s="28">
        <v>22</v>
      </c>
      <c r="AB4" s="28">
        <v>23</v>
      </c>
      <c r="AC4" s="28">
        <v>24</v>
      </c>
      <c r="AD4" s="29">
        <v>25</v>
      </c>
      <c r="AE4" s="11"/>
      <c r="AF4" s="299"/>
      <c r="AG4" s="43"/>
      <c r="AH4" s="44"/>
      <c r="AI4" s="302"/>
      <c r="AJ4" s="45"/>
      <c r="AK4" s="43"/>
      <c r="AL4" s="43"/>
      <c r="AM4" s="305"/>
      <c r="AN4" s="43"/>
      <c r="AO4" s="43"/>
      <c r="AP4" s="44"/>
      <c r="AQ4" s="302"/>
      <c r="AR4" s="45"/>
      <c r="AS4" s="296"/>
    </row>
    <row r="5" spans="1:46" s="4" customFormat="1" ht="18.75" customHeight="1">
      <c r="A5" s="35" t="s">
        <v>40</v>
      </c>
      <c r="B5" s="114" t="s">
        <v>149</v>
      </c>
      <c r="C5" s="180" t="str">
        <f>input1!B5</f>
        <v>04989</v>
      </c>
      <c r="D5" s="173" t="str">
        <f>input1!C5</f>
        <v>เด็กชายวรายุทธ  ตอนะรักษ์</v>
      </c>
      <c r="E5" s="87">
        <f>input1!D5</f>
        <v>1</v>
      </c>
      <c r="F5" s="65"/>
      <c r="G5" s="66"/>
      <c r="H5" s="66"/>
      <c r="I5" s="66"/>
      <c r="J5" s="67"/>
      <c r="K5" s="68"/>
      <c r="L5" s="66"/>
      <c r="M5" s="66"/>
      <c r="N5" s="66"/>
      <c r="O5" s="69"/>
      <c r="P5" s="65"/>
      <c r="Q5" s="66"/>
      <c r="R5" s="66"/>
      <c r="S5" s="66"/>
      <c r="T5" s="67"/>
      <c r="U5" s="68"/>
      <c r="V5" s="66"/>
      <c r="W5" s="66"/>
      <c r="X5" s="66"/>
      <c r="Y5" s="69"/>
      <c r="Z5" s="65"/>
      <c r="AA5" s="66"/>
      <c r="AB5" s="66"/>
      <c r="AC5" s="66"/>
      <c r="AD5" s="67"/>
      <c r="AE5" s="12">
        <f>H5+M5+R5+U5+AC5</f>
        <v>0</v>
      </c>
      <c r="AF5" s="23">
        <f>SUM(H5,M5,R5,U5,AC5)</f>
        <v>0</v>
      </c>
      <c r="AG5" s="26" t="b">
        <f aca="true" t="shared" si="0" ref="AG5:AG25">IF(L5=3,1,IF(L5=2,2,IF(L5=1,3)))</f>
        <v>0</v>
      </c>
      <c r="AH5" s="24">
        <f>J5+L5+Q5+W5+AA5</f>
        <v>0</v>
      </c>
      <c r="AI5" s="24">
        <f>SUM(J5,L5,Q5,W5,AA5)</f>
        <v>0</v>
      </c>
      <c r="AJ5" s="26" t="b">
        <f aca="true" t="shared" si="1" ref="AJ5:AJ25">IF(Z5=3,1,IF(Z5=2,2,IF(Z5=1,3)))</f>
        <v>0</v>
      </c>
      <c r="AK5" s="26" t="b">
        <f aca="true" t="shared" si="2" ref="AK5:AK25">IF(AD5=3,1,IF(AD5=2,2,IF(AD5=1,3)))</f>
        <v>0</v>
      </c>
      <c r="AL5" s="24">
        <f>G5+O5+T5+Z5+AD5</f>
        <v>0</v>
      </c>
      <c r="AM5" s="24">
        <f>SUM(G5,O5,T5,Z5,AD5)</f>
        <v>0</v>
      </c>
      <c r="AN5" s="26" t="b">
        <f aca="true" t="shared" si="3" ref="AN5:AN25">IF(P5=3,1,IF(P5=2,2,IF(P5=1,3)))</f>
        <v>0</v>
      </c>
      <c r="AO5" s="26" t="b">
        <f aca="true" t="shared" si="4" ref="AO5:AO25">IF(S5=3,1,IF(S5=2,2,IF(S5=1,3)))</f>
        <v>0</v>
      </c>
      <c r="AP5" s="24">
        <f>K5+P5+S5+X5+AB5</f>
        <v>0</v>
      </c>
      <c r="AQ5" s="24">
        <f>SUM(K5,P5,S5,X5,AB5)</f>
        <v>0</v>
      </c>
      <c r="AR5" s="24">
        <f>F5+I5+N5+V5+Y5</f>
        <v>0</v>
      </c>
      <c r="AS5" s="25">
        <f>SUM(F5,I5,N5,V5,Y5)</f>
        <v>0</v>
      </c>
      <c r="AT5" s="3"/>
    </row>
    <row r="6" spans="1:46" s="4" customFormat="1" ht="18.75" customHeight="1">
      <c r="A6" s="35" t="s">
        <v>41</v>
      </c>
      <c r="B6" s="114" t="s">
        <v>149</v>
      </c>
      <c r="C6" s="181" t="str">
        <f>input1!B6</f>
        <v>04993</v>
      </c>
      <c r="D6" s="173" t="str">
        <f>input1!C6</f>
        <v>เด็กชายทินกร  คำนวณ</v>
      </c>
      <c r="E6" s="152">
        <f>input1!D6</f>
        <v>1</v>
      </c>
      <c r="F6" s="65">
        <v>1</v>
      </c>
      <c r="G6" s="66">
        <v>0</v>
      </c>
      <c r="H6" s="66">
        <v>0</v>
      </c>
      <c r="I6" s="66">
        <v>1</v>
      </c>
      <c r="J6" s="67">
        <v>0</v>
      </c>
      <c r="K6" s="68">
        <v>0</v>
      </c>
      <c r="L6" s="66">
        <v>2</v>
      </c>
      <c r="M6" s="66">
        <v>0</v>
      </c>
      <c r="N6" s="66">
        <v>2</v>
      </c>
      <c r="O6" s="69">
        <v>0</v>
      </c>
      <c r="P6" s="65">
        <v>2</v>
      </c>
      <c r="Q6" s="66">
        <v>0</v>
      </c>
      <c r="R6" s="66">
        <v>0</v>
      </c>
      <c r="S6" s="66">
        <v>2</v>
      </c>
      <c r="T6" s="67">
        <v>0</v>
      </c>
      <c r="U6" s="68">
        <v>0</v>
      </c>
      <c r="V6" s="66">
        <v>1</v>
      </c>
      <c r="W6" s="66">
        <v>0</v>
      </c>
      <c r="X6" s="66">
        <v>0</v>
      </c>
      <c r="Y6" s="69">
        <v>1</v>
      </c>
      <c r="Z6" s="65">
        <v>1</v>
      </c>
      <c r="AA6" s="66">
        <v>0</v>
      </c>
      <c r="AB6" s="66">
        <v>1</v>
      </c>
      <c r="AC6" s="66">
        <v>0</v>
      </c>
      <c r="AD6" s="67">
        <v>1</v>
      </c>
      <c r="AE6" s="12">
        <f aca="true" t="shared" si="5" ref="AE6:AE25">H6+M6+R6+U6+AC6</f>
        <v>0</v>
      </c>
      <c r="AF6" s="23">
        <f>SUM(H6,M6,R6,U6,AC6)</f>
        <v>0</v>
      </c>
      <c r="AG6" s="26">
        <f t="shared" si="0"/>
        <v>2</v>
      </c>
      <c r="AH6" s="24">
        <f aca="true" t="shared" si="6" ref="AH6:AH25">J6+L6+Q6+W6+AA6</f>
        <v>2</v>
      </c>
      <c r="AI6" s="24">
        <f aca="true" t="shared" si="7" ref="AI6:AI25">SUM(J6,L6,Q6,W6,AA6)</f>
        <v>2</v>
      </c>
      <c r="AJ6" s="26">
        <f t="shared" si="1"/>
        <v>3</v>
      </c>
      <c r="AK6" s="26">
        <f t="shared" si="2"/>
        <v>3</v>
      </c>
      <c r="AL6" s="24">
        <f aca="true" t="shared" si="8" ref="AL6:AL25">G6+O6+T6+Z6+AD6</f>
        <v>2</v>
      </c>
      <c r="AM6" s="24">
        <f aca="true" t="shared" si="9" ref="AM6:AM25">SUM(G6,O6,T6,Z6,AD6)</f>
        <v>2</v>
      </c>
      <c r="AN6" s="26">
        <f t="shared" si="3"/>
        <v>2</v>
      </c>
      <c r="AO6" s="26">
        <f t="shared" si="4"/>
        <v>2</v>
      </c>
      <c r="AP6" s="24">
        <f aca="true" t="shared" si="10" ref="AP6:AP25">K6+P6+S6+X6+AB6</f>
        <v>5</v>
      </c>
      <c r="AQ6" s="24">
        <f aca="true" t="shared" si="11" ref="AQ6:AQ25">SUM(K6,P6,S6,X6,AB6)</f>
        <v>5</v>
      </c>
      <c r="AR6" s="24">
        <f aca="true" t="shared" si="12" ref="AR6:AR25">F6+I6+N6+V6+Y6</f>
        <v>6</v>
      </c>
      <c r="AS6" s="25">
        <f aca="true" t="shared" si="13" ref="AS6:AS25">SUM(F6,I6,N6,V6,Y6)</f>
        <v>6</v>
      </c>
      <c r="AT6" s="3"/>
    </row>
    <row r="7" spans="1:46" s="4" customFormat="1" ht="18.75" customHeight="1">
      <c r="A7" s="35" t="s">
        <v>42</v>
      </c>
      <c r="B7" s="114" t="s">
        <v>149</v>
      </c>
      <c r="C7" s="181" t="str">
        <f>input1!B7</f>
        <v>04994</v>
      </c>
      <c r="D7" s="173" t="str">
        <f>input1!C7</f>
        <v>เด็กชายธีรพงศ์  วงษาคำ</v>
      </c>
      <c r="E7" s="152">
        <f>input1!D7</f>
        <v>1</v>
      </c>
      <c r="F7" s="65">
        <v>1</v>
      </c>
      <c r="G7" s="66">
        <v>0</v>
      </c>
      <c r="H7" s="66">
        <v>0</v>
      </c>
      <c r="I7" s="66">
        <v>1</v>
      </c>
      <c r="J7" s="67">
        <v>0</v>
      </c>
      <c r="K7" s="68">
        <v>0</v>
      </c>
      <c r="L7" s="66">
        <v>1</v>
      </c>
      <c r="M7" s="66">
        <v>0</v>
      </c>
      <c r="N7" s="66">
        <v>0</v>
      </c>
      <c r="O7" s="69">
        <v>0</v>
      </c>
      <c r="P7" s="65">
        <v>2</v>
      </c>
      <c r="Q7" s="66">
        <v>0</v>
      </c>
      <c r="R7" s="66">
        <v>0</v>
      </c>
      <c r="S7" s="66">
        <v>1</v>
      </c>
      <c r="T7" s="67">
        <v>0</v>
      </c>
      <c r="U7" s="68">
        <v>0</v>
      </c>
      <c r="V7" s="66">
        <v>1</v>
      </c>
      <c r="W7" s="66">
        <v>0</v>
      </c>
      <c r="X7" s="66">
        <v>0</v>
      </c>
      <c r="Y7" s="69">
        <v>0</v>
      </c>
      <c r="Z7" s="65">
        <v>1</v>
      </c>
      <c r="AA7" s="66">
        <v>0</v>
      </c>
      <c r="AB7" s="66">
        <v>1</v>
      </c>
      <c r="AC7" s="66">
        <v>0</v>
      </c>
      <c r="AD7" s="67">
        <v>0</v>
      </c>
      <c r="AE7" s="12">
        <f t="shared" si="5"/>
        <v>0</v>
      </c>
      <c r="AF7" s="23">
        <f aca="true" t="shared" si="14" ref="AF7:AF25">SUM(H7,M7,R7,U7,AC7)</f>
        <v>0</v>
      </c>
      <c r="AG7" s="26">
        <f t="shared" si="0"/>
        <v>3</v>
      </c>
      <c r="AH7" s="24">
        <f t="shared" si="6"/>
        <v>1</v>
      </c>
      <c r="AI7" s="24">
        <f t="shared" si="7"/>
        <v>1</v>
      </c>
      <c r="AJ7" s="26">
        <f t="shared" si="1"/>
        <v>3</v>
      </c>
      <c r="AK7" s="26" t="b">
        <f t="shared" si="2"/>
        <v>0</v>
      </c>
      <c r="AL7" s="24">
        <f t="shared" si="8"/>
        <v>1</v>
      </c>
      <c r="AM7" s="24">
        <f t="shared" si="9"/>
        <v>1</v>
      </c>
      <c r="AN7" s="26">
        <f t="shared" si="3"/>
        <v>2</v>
      </c>
      <c r="AO7" s="26">
        <f t="shared" si="4"/>
        <v>3</v>
      </c>
      <c r="AP7" s="24">
        <f t="shared" si="10"/>
        <v>4</v>
      </c>
      <c r="AQ7" s="24">
        <f t="shared" si="11"/>
        <v>4</v>
      </c>
      <c r="AR7" s="24">
        <f t="shared" si="12"/>
        <v>3</v>
      </c>
      <c r="AS7" s="25">
        <f t="shared" si="13"/>
        <v>3</v>
      </c>
      <c r="AT7" s="3"/>
    </row>
    <row r="8" spans="1:46" s="4" customFormat="1" ht="18.75" customHeight="1">
      <c r="A8" s="35" t="s">
        <v>43</v>
      </c>
      <c r="B8" s="114" t="s">
        <v>149</v>
      </c>
      <c r="C8" s="181" t="str">
        <f>input1!B8</f>
        <v>05027</v>
      </c>
      <c r="D8" s="173" t="str">
        <f>input1!C8</f>
        <v>เด็กชายอัครพล  บรรเลง</v>
      </c>
      <c r="E8" s="152">
        <f>input1!D8</f>
        <v>1</v>
      </c>
      <c r="F8" s="65">
        <v>1</v>
      </c>
      <c r="G8" s="66">
        <v>0</v>
      </c>
      <c r="H8" s="66">
        <v>0</v>
      </c>
      <c r="I8" s="66">
        <v>1</v>
      </c>
      <c r="J8" s="67">
        <v>1</v>
      </c>
      <c r="K8" s="68">
        <v>0</v>
      </c>
      <c r="L8" s="66">
        <v>1</v>
      </c>
      <c r="M8" s="66">
        <v>0</v>
      </c>
      <c r="N8" s="66">
        <v>1</v>
      </c>
      <c r="O8" s="69">
        <v>0</v>
      </c>
      <c r="P8" s="65">
        <v>1</v>
      </c>
      <c r="Q8" s="66">
        <v>1</v>
      </c>
      <c r="R8" s="66">
        <v>0</v>
      </c>
      <c r="S8" s="66">
        <v>1</v>
      </c>
      <c r="T8" s="67">
        <v>1</v>
      </c>
      <c r="U8" s="68">
        <v>0</v>
      </c>
      <c r="V8" s="66">
        <v>1</v>
      </c>
      <c r="W8" s="66">
        <v>0</v>
      </c>
      <c r="X8" s="66">
        <v>0</v>
      </c>
      <c r="Y8" s="69">
        <v>1</v>
      </c>
      <c r="Z8" s="65">
        <v>1</v>
      </c>
      <c r="AA8" s="66">
        <v>0</v>
      </c>
      <c r="AB8" s="66">
        <v>1</v>
      </c>
      <c r="AC8" s="66">
        <v>0</v>
      </c>
      <c r="AD8" s="67">
        <v>1</v>
      </c>
      <c r="AE8" s="12">
        <f t="shared" si="5"/>
        <v>0</v>
      </c>
      <c r="AF8" s="23">
        <f t="shared" si="14"/>
        <v>0</v>
      </c>
      <c r="AG8" s="26">
        <f t="shared" si="0"/>
        <v>3</v>
      </c>
      <c r="AH8" s="24">
        <f t="shared" si="6"/>
        <v>3</v>
      </c>
      <c r="AI8" s="24">
        <f t="shared" si="7"/>
        <v>3</v>
      </c>
      <c r="AJ8" s="26">
        <f t="shared" si="1"/>
        <v>3</v>
      </c>
      <c r="AK8" s="26">
        <f t="shared" si="2"/>
        <v>3</v>
      </c>
      <c r="AL8" s="24">
        <f t="shared" si="8"/>
        <v>3</v>
      </c>
      <c r="AM8" s="24">
        <f t="shared" si="9"/>
        <v>3</v>
      </c>
      <c r="AN8" s="26">
        <f t="shared" si="3"/>
        <v>3</v>
      </c>
      <c r="AO8" s="26">
        <f t="shared" si="4"/>
        <v>3</v>
      </c>
      <c r="AP8" s="24">
        <f t="shared" si="10"/>
        <v>3</v>
      </c>
      <c r="AQ8" s="24">
        <f t="shared" si="11"/>
        <v>3</v>
      </c>
      <c r="AR8" s="24">
        <f t="shared" si="12"/>
        <v>5</v>
      </c>
      <c r="AS8" s="25">
        <f t="shared" si="13"/>
        <v>5</v>
      </c>
      <c r="AT8" s="3"/>
    </row>
    <row r="9" spans="1:46" s="4" customFormat="1" ht="18.75" customHeight="1" thickBot="1">
      <c r="A9" s="36" t="s">
        <v>44</v>
      </c>
      <c r="B9" s="114" t="s">
        <v>149</v>
      </c>
      <c r="C9" s="182" t="str">
        <f>input1!B9</f>
        <v>05029</v>
      </c>
      <c r="D9" s="174" t="str">
        <f>input1!C9</f>
        <v>เด็กชายณัฐพล  กันใจ</v>
      </c>
      <c r="E9" s="118">
        <f>input1!D9</f>
        <v>1</v>
      </c>
      <c r="F9" s="103">
        <v>1</v>
      </c>
      <c r="G9" s="104">
        <v>0</v>
      </c>
      <c r="H9" s="104">
        <v>0</v>
      </c>
      <c r="I9" s="104">
        <v>1</v>
      </c>
      <c r="J9" s="105">
        <v>0</v>
      </c>
      <c r="K9" s="106">
        <v>0</v>
      </c>
      <c r="L9" s="104">
        <v>1</v>
      </c>
      <c r="M9" s="104">
        <v>0</v>
      </c>
      <c r="N9" s="104">
        <v>0</v>
      </c>
      <c r="O9" s="107">
        <v>0</v>
      </c>
      <c r="P9" s="103">
        <v>1</v>
      </c>
      <c r="Q9" s="104">
        <v>0</v>
      </c>
      <c r="R9" s="104">
        <v>0</v>
      </c>
      <c r="S9" s="104">
        <v>1</v>
      </c>
      <c r="T9" s="105">
        <v>0</v>
      </c>
      <c r="U9" s="106">
        <v>0</v>
      </c>
      <c r="V9" s="104">
        <v>1</v>
      </c>
      <c r="W9" s="104">
        <v>0</v>
      </c>
      <c r="X9" s="104">
        <v>0</v>
      </c>
      <c r="Y9" s="107">
        <v>0</v>
      </c>
      <c r="Z9" s="103">
        <v>0</v>
      </c>
      <c r="AA9" s="104">
        <v>0</v>
      </c>
      <c r="AB9" s="104">
        <v>1</v>
      </c>
      <c r="AC9" s="104">
        <v>0</v>
      </c>
      <c r="AD9" s="105">
        <v>0</v>
      </c>
      <c r="AE9" s="93">
        <f t="shared" si="5"/>
        <v>0</v>
      </c>
      <c r="AF9" s="101">
        <f t="shared" si="14"/>
        <v>0</v>
      </c>
      <c r="AG9" s="94">
        <f t="shared" si="0"/>
        <v>3</v>
      </c>
      <c r="AH9" s="95">
        <f t="shared" si="6"/>
        <v>1</v>
      </c>
      <c r="AI9" s="95">
        <f t="shared" si="7"/>
        <v>1</v>
      </c>
      <c r="AJ9" s="94" t="b">
        <f t="shared" si="1"/>
        <v>0</v>
      </c>
      <c r="AK9" s="94" t="b">
        <f t="shared" si="2"/>
        <v>0</v>
      </c>
      <c r="AL9" s="95">
        <f t="shared" si="8"/>
        <v>0</v>
      </c>
      <c r="AM9" s="95">
        <f t="shared" si="9"/>
        <v>0</v>
      </c>
      <c r="AN9" s="94">
        <f t="shared" si="3"/>
        <v>3</v>
      </c>
      <c r="AO9" s="94">
        <f t="shared" si="4"/>
        <v>3</v>
      </c>
      <c r="AP9" s="95">
        <f t="shared" si="10"/>
        <v>3</v>
      </c>
      <c r="AQ9" s="95">
        <f t="shared" si="11"/>
        <v>3</v>
      </c>
      <c r="AR9" s="95">
        <f t="shared" si="12"/>
        <v>3</v>
      </c>
      <c r="AS9" s="102">
        <f t="shared" si="13"/>
        <v>3</v>
      </c>
      <c r="AT9" s="3"/>
    </row>
    <row r="10" spans="1:46" s="4" customFormat="1" ht="18.75" customHeight="1">
      <c r="A10" s="35" t="s">
        <v>45</v>
      </c>
      <c r="B10" s="114" t="s">
        <v>149</v>
      </c>
      <c r="C10" s="84" t="str">
        <f>input1!B10</f>
        <v>05031</v>
      </c>
      <c r="D10" s="175" t="str">
        <f>input1!C10</f>
        <v>เด็กชายชยธร  อะทะไชย</v>
      </c>
      <c r="E10" s="35">
        <f>input1!D10</f>
        <v>1</v>
      </c>
      <c r="F10" s="60">
        <v>1</v>
      </c>
      <c r="G10" s="61">
        <v>0</v>
      </c>
      <c r="H10" s="61">
        <v>0</v>
      </c>
      <c r="I10" s="61">
        <v>1</v>
      </c>
      <c r="J10" s="62">
        <v>0</v>
      </c>
      <c r="K10" s="63">
        <v>0</v>
      </c>
      <c r="L10" s="61">
        <v>1</v>
      </c>
      <c r="M10" s="61">
        <v>0</v>
      </c>
      <c r="N10" s="61">
        <v>1</v>
      </c>
      <c r="O10" s="64">
        <v>0</v>
      </c>
      <c r="P10" s="60">
        <v>1</v>
      </c>
      <c r="Q10" s="61">
        <v>0</v>
      </c>
      <c r="R10" s="61">
        <v>0</v>
      </c>
      <c r="S10" s="61">
        <v>1</v>
      </c>
      <c r="T10" s="62">
        <v>1</v>
      </c>
      <c r="U10" s="63">
        <v>0</v>
      </c>
      <c r="V10" s="61">
        <v>0</v>
      </c>
      <c r="W10" s="61">
        <v>0</v>
      </c>
      <c r="X10" s="61">
        <v>0</v>
      </c>
      <c r="Y10" s="64">
        <v>1</v>
      </c>
      <c r="Z10" s="60">
        <v>1</v>
      </c>
      <c r="AA10" s="61">
        <v>0</v>
      </c>
      <c r="AB10" s="61">
        <v>1</v>
      </c>
      <c r="AC10" s="61">
        <v>0</v>
      </c>
      <c r="AD10" s="62">
        <v>1</v>
      </c>
      <c r="AE10" s="12">
        <f t="shared" si="5"/>
        <v>0</v>
      </c>
      <c r="AF10" s="23">
        <f t="shared" si="14"/>
        <v>0</v>
      </c>
      <c r="AG10" s="24">
        <f t="shared" si="0"/>
        <v>3</v>
      </c>
      <c r="AH10" s="24">
        <f t="shared" si="6"/>
        <v>1</v>
      </c>
      <c r="AI10" s="24">
        <f t="shared" si="7"/>
        <v>1</v>
      </c>
      <c r="AJ10" s="24">
        <f t="shared" si="1"/>
        <v>3</v>
      </c>
      <c r="AK10" s="24">
        <f t="shared" si="2"/>
        <v>3</v>
      </c>
      <c r="AL10" s="24">
        <f t="shared" si="8"/>
        <v>3</v>
      </c>
      <c r="AM10" s="24">
        <f t="shared" si="9"/>
        <v>3</v>
      </c>
      <c r="AN10" s="24">
        <f t="shared" si="3"/>
        <v>3</v>
      </c>
      <c r="AO10" s="24">
        <f t="shared" si="4"/>
        <v>3</v>
      </c>
      <c r="AP10" s="24">
        <f t="shared" si="10"/>
        <v>3</v>
      </c>
      <c r="AQ10" s="24">
        <f t="shared" si="11"/>
        <v>3</v>
      </c>
      <c r="AR10" s="24">
        <f t="shared" si="12"/>
        <v>4</v>
      </c>
      <c r="AS10" s="25">
        <f t="shared" si="13"/>
        <v>4</v>
      </c>
      <c r="AT10" s="3"/>
    </row>
    <row r="11" spans="1:46" s="4" customFormat="1" ht="18.75" customHeight="1">
      <c r="A11" s="35" t="s">
        <v>46</v>
      </c>
      <c r="B11" s="114" t="s">
        <v>149</v>
      </c>
      <c r="C11" s="78" t="str">
        <f>input1!B11</f>
        <v>05038</v>
      </c>
      <c r="D11" s="173" t="str">
        <f>input1!C11</f>
        <v>เด็กชายวินัย  จอแยะ</v>
      </c>
      <c r="E11" s="152">
        <f>input1!D11</f>
        <v>1</v>
      </c>
      <c r="F11" s="65">
        <v>1</v>
      </c>
      <c r="G11" s="66">
        <v>0</v>
      </c>
      <c r="H11" s="66">
        <v>0</v>
      </c>
      <c r="I11" s="66">
        <v>1</v>
      </c>
      <c r="J11" s="67">
        <v>0</v>
      </c>
      <c r="K11" s="68">
        <v>0</v>
      </c>
      <c r="L11" s="66">
        <v>1</v>
      </c>
      <c r="M11" s="66">
        <v>0</v>
      </c>
      <c r="N11" s="66">
        <v>1</v>
      </c>
      <c r="O11" s="69">
        <v>0</v>
      </c>
      <c r="P11" s="65">
        <v>1</v>
      </c>
      <c r="Q11" s="66">
        <v>0</v>
      </c>
      <c r="R11" s="66">
        <v>0</v>
      </c>
      <c r="S11" s="66">
        <v>1</v>
      </c>
      <c r="T11" s="67">
        <v>1</v>
      </c>
      <c r="U11" s="68">
        <v>0</v>
      </c>
      <c r="V11" s="66">
        <v>1</v>
      </c>
      <c r="W11" s="66">
        <v>0</v>
      </c>
      <c r="X11" s="66">
        <v>0</v>
      </c>
      <c r="Y11" s="69">
        <v>1</v>
      </c>
      <c r="Z11" s="65">
        <v>1</v>
      </c>
      <c r="AA11" s="66">
        <v>0</v>
      </c>
      <c r="AB11" s="66">
        <v>1</v>
      </c>
      <c r="AC11" s="66">
        <v>0</v>
      </c>
      <c r="AD11" s="67">
        <v>1</v>
      </c>
      <c r="AE11" s="12">
        <f t="shared" si="5"/>
        <v>0</v>
      </c>
      <c r="AF11" s="23">
        <f t="shared" si="14"/>
        <v>0</v>
      </c>
      <c r="AG11" s="26">
        <f t="shared" si="0"/>
        <v>3</v>
      </c>
      <c r="AH11" s="24">
        <f t="shared" si="6"/>
        <v>1</v>
      </c>
      <c r="AI11" s="24">
        <f t="shared" si="7"/>
        <v>1</v>
      </c>
      <c r="AJ11" s="26">
        <f t="shared" si="1"/>
        <v>3</v>
      </c>
      <c r="AK11" s="26">
        <f t="shared" si="2"/>
        <v>3</v>
      </c>
      <c r="AL11" s="24">
        <f t="shared" si="8"/>
        <v>3</v>
      </c>
      <c r="AM11" s="24">
        <f t="shared" si="9"/>
        <v>3</v>
      </c>
      <c r="AN11" s="26">
        <f t="shared" si="3"/>
        <v>3</v>
      </c>
      <c r="AO11" s="26">
        <f t="shared" si="4"/>
        <v>3</v>
      </c>
      <c r="AP11" s="24">
        <f t="shared" si="10"/>
        <v>3</v>
      </c>
      <c r="AQ11" s="24">
        <f t="shared" si="11"/>
        <v>3</v>
      </c>
      <c r="AR11" s="24">
        <f t="shared" si="12"/>
        <v>5</v>
      </c>
      <c r="AS11" s="25">
        <f t="shared" si="13"/>
        <v>5</v>
      </c>
      <c r="AT11" s="3"/>
    </row>
    <row r="12" spans="1:46" s="4" customFormat="1" ht="18.75" customHeight="1">
      <c r="A12" s="35" t="s">
        <v>47</v>
      </c>
      <c r="B12" s="114" t="s">
        <v>149</v>
      </c>
      <c r="C12" s="78" t="str">
        <f>input1!B12</f>
        <v>05080</v>
      </c>
      <c r="D12" s="173" t="str">
        <f>input1!C12</f>
        <v>เด็กชายเดชา  แซ่หลิ่ว</v>
      </c>
      <c r="E12" s="152">
        <f>input1!D12</f>
        <v>1</v>
      </c>
      <c r="F12" s="65"/>
      <c r="G12" s="66"/>
      <c r="H12" s="66"/>
      <c r="I12" s="66"/>
      <c r="J12" s="67"/>
      <c r="K12" s="68"/>
      <c r="L12" s="66"/>
      <c r="M12" s="66"/>
      <c r="N12" s="66"/>
      <c r="O12" s="69"/>
      <c r="P12" s="65"/>
      <c r="Q12" s="66"/>
      <c r="R12" s="66"/>
      <c r="S12" s="66"/>
      <c r="T12" s="67"/>
      <c r="U12" s="68"/>
      <c r="V12" s="66"/>
      <c r="W12" s="66"/>
      <c r="X12" s="66"/>
      <c r="Y12" s="69"/>
      <c r="Z12" s="65"/>
      <c r="AA12" s="66"/>
      <c r="AB12" s="66"/>
      <c r="AC12" s="66"/>
      <c r="AD12" s="67"/>
      <c r="AE12" s="12">
        <f t="shared" si="5"/>
        <v>0</v>
      </c>
      <c r="AF12" s="23">
        <f t="shared" si="14"/>
        <v>0</v>
      </c>
      <c r="AG12" s="26" t="b">
        <f t="shared" si="0"/>
        <v>0</v>
      </c>
      <c r="AH12" s="24">
        <f t="shared" si="6"/>
        <v>0</v>
      </c>
      <c r="AI12" s="24">
        <f t="shared" si="7"/>
        <v>0</v>
      </c>
      <c r="AJ12" s="26" t="b">
        <f t="shared" si="1"/>
        <v>0</v>
      </c>
      <c r="AK12" s="26" t="b">
        <f t="shared" si="2"/>
        <v>0</v>
      </c>
      <c r="AL12" s="24">
        <f t="shared" si="8"/>
        <v>0</v>
      </c>
      <c r="AM12" s="24">
        <f t="shared" si="9"/>
        <v>0</v>
      </c>
      <c r="AN12" s="26" t="b">
        <f t="shared" si="3"/>
        <v>0</v>
      </c>
      <c r="AO12" s="26" t="b">
        <f t="shared" si="4"/>
        <v>0</v>
      </c>
      <c r="AP12" s="24">
        <f t="shared" si="10"/>
        <v>0</v>
      </c>
      <c r="AQ12" s="24">
        <f t="shared" si="11"/>
        <v>0</v>
      </c>
      <c r="AR12" s="24">
        <f t="shared" si="12"/>
        <v>0</v>
      </c>
      <c r="AS12" s="25">
        <f t="shared" si="13"/>
        <v>0</v>
      </c>
      <c r="AT12" s="3"/>
    </row>
    <row r="13" spans="1:46" s="4" customFormat="1" ht="18.75" customHeight="1">
      <c r="A13" s="35" t="s">
        <v>48</v>
      </c>
      <c r="B13" s="114" t="s">
        <v>149</v>
      </c>
      <c r="C13" s="78" t="str">
        <f>input1!B13</f>
        <v>05250</v>
      </c>
      <c r="D13" s="173" t="str">
        <f>input1!C13</f>
        <v>เด็กชายปริตต์  แซ่เล้า</v>
      </c>
      <c r="E13" s="152">
        <f>input1!D13</f>
        <v>1</v>
      </c>
      <c r="F13" s="65">
        <v>1</v>
      </c>
      <c r="G13" s="66">
        <v>0</v>
      </c>
      <c r="H13" s="66">
        <v>0</v>
      </c>
      <c r="I13" s="66">
        <v>1</v>
      </c>
      <c r="J13" s="67">
        <v>0</v>
      </c>
      <c r="K13" s="68">
        <v>1</v>
      </c>
      <c r="L13" s="66">
        <v>1</v>
      </c>
      <c r="M13" s="66">
        <v>0</v>
      </c>
      <c r="N13" s="66">
        <v>1</v>
      </c>
      <c r="O13" s="69">
        <v>0</v>
      </c>
      <c r="P13" s="65">
        <v>1</v>
      </c>
      <c r="Q13" s="66">
        <v>0</v>
      </c>
      <c r="R13" s="66">
        <v>0</v>
      </c>
      <c r="S13" s="66">
        <v>0</v>
      </c>
      <c r="T13" s="67">
        <v>1</v>
      </c>
      <c r="U13" s="68">
        <v>0</v>
      </c>
      <c r="V13" s="66">
        <v>1</v>
      </c>
      <c r="W13" s="66">
        <v>0</v>
      </c>
      <c r="X13" s="66">
        <v>0</v>
      </c>
      <c r="Y13" s="69">
        <v>1</v>
      </c>
      <c r="Z13" s="65">
        <v>1</v>
      </c>
      <c r="AA13" s="66">
        <v>0</v>
      </c>
      <c r="AB13" s="66">
        <v>0</v>
      </c>
      <c r="AC13" s="66">
        <v>0</v>
      </c>
      <c r="AD13" s="67">
        <v>1</v>
      </c>
      <c r="AE13" s="12">
        <f t="shared" si="5"/>
        <v>0</v>
      </c>
      <c r="AF13" s="23">
        <f t="shared" si="14"/>
        <v>0</v>
      </c>
      <c r="AG13" s="26">
        <f t="shared" si="0"/>
        <v>3</v>
      </c>
      <c r="AH13" s="24">
        <f t="shared" si="6"/>
        <v>1</v>
      </c>
      <c r="AI13" s="24">
        <f t="shared" si="7"/>
        <v>1</v>
      </c>
      <c r="AJ13" s="26">
        <f t="shared" si="1"/>
        <v>3</v>
      </c>
      <c r="AK13" s="26">
        <f t="shared" si="2"/>
        <v>3</v>
      </c>
      <c r="AL13" s="24">
        <f t="shared" si="8"/>
        <v>3</v>
      </c>
      <c r="AM13" s="24">
        <f t="shared" si="9"/>
        <v>3</v>
      </c>
      <c r="AN13" s="26">
        <f t="shared" si="3"/>
        <v>3</v>
      </c>
      <c r="AO13" s="26" t="b">
        <f t="shared" si="4"/>
        <v>0</v>
      </c>
      <c r="AP13" s="24">
        <f t="shared" si="10"/>
        <v>2</v>
      </c>
      <c r="AQ13" s="24">
        <f t="shared" si="11"/>
        <v>2</v>
      </c>
      <c r="AR13" s="24">
        <f t="shared" si="12"/>
        <v>5</v>
      </c>
      <c r="AS13" s="25">
        <f t="shared" si="13"/>
        <v>5</v>
      </c>
      <c r="AT13" s="3"/>
    </row>
    <row r="14" spans="1:46" s="4" customFormat="1" ht="18.75" customHeight="1" thickBot="1">
      <c r="A14" s="36" t="s">
        <v>49</v>
      </c>
      <c r="B14" s="114" t="s">
        <v>149</v>
      </c>
      <c r="C14" s="81" t="str">
        <f>input1!B14</f>
        <v>05002</v>
      </c>
      <c r="D14" s="174" t="str">
        <f>input1!C14</f>
        <v>เด็กหญิงวาสนา  ยะฝั้น</v>
      </c>
      <c r="E14" s="36">
        <f>input1!D14</f>
        <v>2</v>
      </c>
      <c r="F14" s="103">
        <v>1</v>
      </c>
      <c r="G14" s="104">
        <v>0</v>
      </c>
      <c r="H14" s="104">
        <v>0</v>
      </c>
      <c r="I14" s="104">
        <v>1</v>
      </c>
      <c r="J14" s="105">
        <v>0</v>
      </c>
      <c r="K14" s="106">
        <v>0</v>
      </c>
      <c r="L14" s="104">
        <v>1</v>
      </c>
      <c r="M14" s="104">
        <v>0</v>
      </c>
      <c r="N14" s="104">
        <v>1</v>
      </c>
      <c r="O14" s="107">
        <v>0</v>
      </c>
      <c r="P14" s="103">
        <v>1</v>
      </c>
      <c r="Q14" s="104">
        <v>0</v>
      </c>
      <c r="R14" s="104">
        <v>0</v>
      </c>
      <c r="S14" s="104">
        <v>1</v>
      </c>
      <c r="T14" s="105">
        <v>0</v>
      </c>
      <c r="U14" s="106">
        <v>0</v>
      </c>
      <c r="V14" s="104">
        <v>1</v>
      </c>
      <c r="W14" s="104">
        <v>0</v>
      </c>
      <c r="X14" s="104">
        <v>0</v>
      </c>
      <c r="Y14" s="107">
        <v>1</v>
      </c>
      <c r="Z14" s="103">
        <v>1</v>
      </c>
      <c r="AA14" s="104">
        <v>0</v>
      </c>
      <c r="AB14" s="104">
        <v>1</v>
      </c>
      <c r="AC14" s="104">
        <v>0</v>
      </c>
      <c r="AD14" s="105">
        <v>1</v>
      </c>
      <c r="AE14" s="93">
        <f t="shared" si="5"/>
        <v>0</v>
      </c>
      <c r="AF14" s="101">
        <f t="shared" si="14"/>
        <v>0</v>
      </c>
      <c r="AG14" s="94">
        <f t="shared" si="0"/>
        <v>3</v>
      </c>
      <c r="AH14" s="95">
        <f t="shared" si="6"/>
        <v>1</v>
      </c>
      <c r="AI14" s="95">
        <f t="shared" si="7"/>
        <v>1</v>
      </c>
      <c r="AJ14" s="94">
        <f t="shared" si="1"/>
        <v>3</v>
      </c>
      <c r="AK14" s="94">
        <f t="shared" si="2"/>
        <v>3</v>
      </c>
      <c r="AL14" s="95">
        <f t="shared" si="8"/>
        <v>2</v>
      </c>
      <c r="AM14" s="95">
        <f t="shared" si="9"/>
        <v>2</v>
      </c>
      <c r="AN14" s="94">
        <f t="shared" si="3"/>
        <v>3</v>
      </c>
      <c r="AO14" s="94">
        <f t="shared" si="4"/>
        <v>3</v>
      </c>
      <c r="AP14" s="95">
        <f t="shared" si="10"/>
        <v>3</v>
      </c>
      <c r="AQ14" s="95">
        <f t="shared" si="11"/>
        <v>3</v>
      </c>
      <c r="AR14" s="95">
        <f t="shared" si="12"/>
        <v>5</v>
      </c>
      <c r="AS14" s="102">
        <f t="shared" si="13"/>
        <v>5</v>
      </c>
      <c r="AT14" s="3"/>
    </row>
    <row r="15" spans="1:46" s="4" customFormat="1" ht="18.75" customHeight="1">
      <c r="A15" s="35" t="s">
        <v>50</v>
      </c>
      <c r="B15" s="114" t="s">
        <v>149</v>
      </c>
      <c r="C15" s="84" t="str">
        <f>input1!B15</f>
        <v>05004</v>
      </c>
      <c r="D15" s="175" t="str">
        <f>input1!C15</f>
        <v>เด็กหญิงธันยรักษ์  สุโลพันธ์</v>
      </c>
      <c r="E15" s="35">
        <f>input1!D15</f>
        <v>2</v>
      </c>
      <c r="F15" s="60">
        <v>1</v>
      </c>
      <c r="G15" s="61">
        <v>0</v>
      </c>
      <c r="H15" s="61">
        <v>0</v>
      </c>
      <c r="I15" s="61">
        <v>1</v>
      </c>
      <c r="J15" s="62">
        <v>0</v>
      </c>
      <c r="K15" s="63">
        <v>0</v>
      </c>
      <c r="L15" s="61">
        <v>1</v>
      </c>
      <c r="M15" s="61">
        <v>0</v>
      </c>
      <c r="N15" s="61">
        <v>1</v>
      </c>
      <c r="O15" s="64">
        <v>1</v>
      </c>
      <c r="P15" s="60">
        <v>1</v>
      </c>
      <c r="Q15" s="61">
        <v>0</v>
      </c>
      <c r="R15" s="61">
        <v>0</v>
      </c>
      <c r="S15" s="61">
        <v>1</v>
      </c>
      <c r="T15" s="62">
        <v>0</v>
      </c>
      <c r="U15" s="63">
        <v>0</v>
      </c>
      <c r="V15" s="61">
        <v>1</v>
      </c>
      <c r="W15" s="61">
        <v>0</v>
      </c>
      <c r="X15" s="61">
        <v>0</v>
      </c>
      <c r="Y15" s="64">
        <v>1</v>
      </c>
      <c r="Z15" s="60">
        <v>1</v>
      </c>
      <c r="AA15" s="61">
        <v>0</v>
      </c>
      <c r="AB15" s="61">
        <v>1</v>
      </c>
      <c r="AC15" s="61">
        <v>0</v>
      </c>
      <c r="AD15" s="62">
        <v>1</v>
      </c>
      <c r="AE15" s="12">
        <f t="shared" si="5"/>
        <v>0</v>
      </c>
      <c r="AF15" s="23">
        <f t="shared" si="14"/>
        <v>0</v>
      </c>
      <c r="AG15" s="24">
        <f t="shared" si="0"/>
        <v>3</v>
      </c>
      <c r="AH15" s="24">
        <f t="shared" si="6"/>
        <v>1</v>
      </c>
      <c r="AI15" s="24">
        <f t="shared" si="7"/>
        <v>1</v>
      </c>
      <c r="AJ15" s="24">
        <f t="shared" si="1"/>
        <v>3</v>
      </c>
      <c r="AK15" s="24">
        <f t="shared" si="2"/>
        <v>3</v>
      </c>
      <c r="AL15" s="24">
        <f t="shared" si="8"/>
        <v>3</v>
      </c>
      <c r="AM15" s="24">
        <f t="shared" si="9"/>
        <v>3</v>
      </c>
      <c r="AN15" s="24">
        <f t="shared" si="3"/>
        <v>3</v>
      </c>
      <c r="AO15" s="24">
        <f t="shared" si="4"/>
        <v>3</v>
      </c>
      <c r="AP15" s="24">
        <f t="shared" si="10"/>
        <v>3</v>
      </c>
      <c r="AQ15" s="24">
        <f t="shared" si="11"/>
        <v>3</v>
      </c>
      <c r="AR15" s="24">
        <f t="shared" si="12"/>
        <v>5</v>
      </c>
      <c r="AS15" s="25">
        <f t="shared" si="13"/>
        <v>5</v>
      </c>
      <c r="AT15" s="3"/>
    </row>
    <row r="16" spans="1:46" s="4" customFormat="1" ht="18.75" customHeight="1">
      <c r="A16" s="35" t="s">
        <v>51</v>
      </c>
      <c r="B16" s="114" t="s">
        <v>149</v>
      </c>
      <c r="C16" s="78" t="str">
        <f>input1!B16</f>
        <v>05005</v>
      </c>
      <c r="D16" s="173" t="str">
        <f>input1!C16</f>
        <v>เด็กหญิงสกาวรัตน์  ศรีกอน</v>
      </c>
      <c r="E16" s="35">
        <f>input1!D16</f>
        <v>2</v>
      </c>
      <c r="F16" s="65">
        <v>1</v>
      </c>
      <c r="G16" s="66">
        <v>0</v>
      </c>
      <c r="H16" s="66">
        <v>0</v>
      </c>
      <c r="I16" s="66">
        <v>1</v>
      </c>
      <c r="J16" s="67">
        <v>0</v>
      </c>
      <c r="K16" s="68">
        <v>0</v>
      </c>
      <c r="L16" s="66">
        <v>1</v>
      </c>
      <c r="M16" s="66">
        <v>0</v>
      </c>
      <c r="N16" s="66">
        <v>1</v>
      </c>
      <c r="O16" s="69">
        <v>0</v>
      </c>
      <c r="P16" s="65">
        <v>1</v>
      </c>
      <c r="Q16" s="66">
        <v>0</v>
      </c>
      <c r="R16" s="66">
        <v>0</v>
      </c>
      <c r="S16" s="66">
        <v>0</v>
      </c>
      <c r="T16" s="67">
        <v>0</v>
      </c>
      <c r="U16" s="68">
        <v>1</v>
      </c>
      <c r="V16" s="66">
        <v>0</v>
      </c>
      <c r="W16" s="66">
        <v>0</v>
      </c>
      <c r="X16" s="66">
        <v>0</v>
      </c>
      <c r="Y16" s="69">
        <v>0</v>
      </c>
      <c r="Z16" s="65">
        <v>1</v>
      </c>
      <c r="AA16" s="66">
        <v>0</v>
      </c>
      <c r="AB16" s="66">
        <v>0</v>
      </c>
      <c r="AC16" s="66">
        <v>0</v>
      </c>
      <c r="AD16" s="67">
        <v>1</v>
      </c>
      <c r="AE16" s="12">
        <f t="shared" si="5"/>
        <v>1</v>
      </c>
      <c r="AF16" s="23">
        <f t="shared" si="14"/>
        <v>1</v>
      </c>
      <c r="AG16" s="26">
        <f t="shared" si="0"/>
        <v>3</v>
      </c>
      <c r="AH16" s="24">
        <f t="shared" si="6"/>
        <v>1</v>
      </c>
      <c r="AI16" s="24">
        <f t="shared" si="7"/>
        <v>1</v>
      </c>
      <c r="AJ16" s="26">
        <f t="shared" si="1"/>
        <v>3</v>
      </c>
      <c r="AK16" s="26">
        <f t="shared" si="2"/>
        <v>3</v>
      </c>
      <c r="AL16" s="24">
        <f t="shared" si="8"/>
        <v>2</v>
      </c>
      <c r="AM16" s="24">
        <f t="shared" si="9"/>
        <v>2</v>
      </c>
      <c r="AN16" s="26">
        <f t="shared" si="3"/>
        <v>3</v>
      </c>
      <c r="AO16" s="26" t="b">
        <f t="shared" si="4"/>
        <v>0</v>
      </c>
      <c r="AP16" s="24">
        <f t="shared" si="10"/>
        <v>1</v>
      </c>
      <c r="AQ16" s="24">
        <f t="shared" si="11"/>
        <v>1</v>
      </c>
      <c r="AR16" s="24">
        <f t="shared" si="12"/>
        <v>3</v>
      </c>
      <c r="AS16" s="25">
        <f t="shared" si="13"/>
        <v>3</v>
      </c>
      <c r="AT16" s="3"/>
    </row>
    <row r="17" spans="1:46" s="4" customFormat="1" ht="18.75" customHeight="1">
      <c r="A17" s="35" t="s">
        <v>52</v>
      </c>
      <c r="B17" s="114" t="s">
        <v>149</v>
      </c>
      <c r="C17" s="78" t="str">
        <f>input1!B17</f>
        <v>05017</v>
      </c>
      <c r="D17" s="173" t="str">
        <f>input1!C17</f>
        <v>เด็กหญิงเมทินี  สายสุวรรณ์</v>
      </c>
      <c r="E17" s="35">
        <f>input1!D17</f>
        <v>2</v>
      </c>
      <c r="F17" s="65">
        <v>1</v>
      </c>
      <c r="G17" s="66">
        <v>0</v>
      </c>
      <c r="H17" s="66">
        <v>0</v>
      </c>
      <c r="I17" s="66">
        <v>1</v>
      </c>
      <c r="J17" s="67">
        <v>0</v>
      </c>
      <c r="K17" s="68">
        <v>0</v>
      </c>
      <c r="L17" s="66">
        <v>0</v>
      </c>
      <c r="M17" s="66">
        <v>0</v>
      </c>
      <c r="N17" s="66">
        <v>1</v>
      </c>
      <c r="O17" s="69">
        <v>0</v>
      </c>
      <c r="P17" s="65">
        <v>1</v>
      </c>
      <c r="Q17" s="66">
        <v>0</v>
      </c>
      <c r="R17" s="66">
        <v>0</v>
      </c>
      <c r="S17" s="66">
        <v>1</v>
      </c>
      <c r="T17" s="67">
        <v>0</v>
      </c>
      <c r="U17" s="68">
        <v>0</v>
      </c>
      <c r="V17" s="66">
        <v>1</v>
      </c>
      <c r="W17" s="66">
        <v>0</v>
      </c>
      <c r="X17" s="66">
        <v>0</v>
      </c>
      <c r="Y17" s="69">
        <v>1</v>
      </c>
      <c r="Z17" s="65">
        <v>1</v>
      </c>
      <c r="AA17" s="66">
        <v>0</v>
      </c>
      <c r="AB17" s="66">
        <v>1</v>
      </c>
      <c r="AC17" s="66">
        <v>0</v>
      </c>
      <c r="AD17" s="67">
        <v>1</v>
      </c>
      <c r="AE17" s="12">
        <f t="shared" si="5"/>
        <v>0</v>
      </c>
      <c r="AF17" s="23">
        <f t="shared" si="14"/>
        <v>0</v>
      </c>
      <c r="AG17" s="26" t="b">
        <f t="shared" si="0"/>
        <v>0</v>
      </c>
      <c r="AH17" s="24">
        <f t="shared" si="6"/>
        <v>0</v>
      </c>
      <c r="AI17" s="24">
        <f t="shared" si="7"/>
        <v>0</v>
      </c>
      <c r="AJ17" s="26">
        <f t="shared" si="1"/>
        <v>3</v>
      </c>
      <c r="AK17" s="26">
        <f t="shared" si="2"/>
        <v>3</v>
      </c>
      <c r="AL17" s="24">
        <f t="shared" si="8"/>
        <v>2</v>
      </c>
      <c r="AM17" s="24">
        <f t="shared" si="9"/>
        <v>2</v>
      </c>
      <c r="AN17" s="26">
        <f t="shared" si="3"/>
        <v>3</v>
      </c>
      <c r="AO17" s="26">
        <f t="shared" si="4"/>
        <v>3</v>
      </c>
      <c r="AP17" s="24">
        <f t="shared" si="10"/>
        <v>3</v>
      </c>
      <c r="AQ17" s="24">
        <f t="shared" si="11"/>
        <v>3</v>
      </c>
      <c r="AR17" s="24">
        <f t="shared" si="12"/>
        <v>5</v>
      </c>
      <c r="AS17" s="25">
        <f t="shared" si="13"/>
        <v>5</v>
      </c>
      <c r="AT17" s="3"/>
    </row>
    <row r="18" spans="1:46" s="4" customFormat="1" ht="18.75" customHeight="1">
      <c r="A18" s="35" t="s">
        <v>53</v>
      </c>
      <c r="B18" s="114" t="s">
        <v>149</v>
      </c>
      <c r="C18" s="78" t="str">
        <f>input1!B18</f>
        <v>05020</v>
      </c>
      <c r="D18" s="173" t="str">
        <f>input1!C18</f>
        <v>เด็กหญิงกัญญาณัฐ  มโนตา</v>
      </c>
      <c r="E18" s="35">
        <f>input1!D18</f>
        <v>2</v>
      </c>
      <c r="F18" s="65">
        <v>1</v>
      </c>
      <c r="G18" s="66">
        <v>0</v>
      </c>
      <c r="H18" s="66">
        <v>0</v>
      </c>
      <c r="I18" s="66">
        <v>1</v>
      </c>
      <c r="J18" s="67">
        <v>0</v>
      </c>
      <c r="K18" s="68">
        <v>0</v>
      </c>
      <c r="L18" s="66">
        <v>1</v>
      </c>
      <c r="M18" s="66">
        <v>0</v>
      </c>
      <c r="N18" s="66">
        <v>1</v>
      </c>
      <c r="O18" s="69">
        <v>0</v>
      </c>
      <c r="P18" s="65">
        <v>1</v>
      </c>
      <c r="Q18" s="66">
        <v>0</v>
      </c>
      <c r="R18" s="66">
        <v>0</v>
      </c>
      <c r="S18" s="66">
        <v>1</v>
      </c>
      <c r="T18" s="67">
        <v>0</v>
      </c>
      <c r="U18" s="68">
        <v>0</v>
      </c>
      <c r="V18" s="66">
        <v>1</v>
      </c>
      <c r="W18" s="66">
        <v>0</v>
      </c>
      <c r="X18" s="66">
        <v>0</v>
      </c>
      <c r="Y18" s="69">
        <v>1</v>
      </c>
      <c r="Z18" s="65">
        <v>1</v>
      </c>
      <c r="AA18" s="66">
        <v>0</v>
      </c>
      <c r="AB18" s="66">
        <v>1</v>
      </c>
      <c r="AC18" s="66">
        <v>0</v>
      </c>
      <c r="AD18" s="67">
        <v>1</v>
      </c>
      <c r="AE18" s="12">
        <f t="shared" si="5"/>
        <v>0</v>
      </c>
      <c r="AF18" s="23">
        <f t="shared" si="14"/>
        <v>0</v>
      </c>
      <c r="AG18" s="26">
        <f t="shared" si="0"/>
        <v>3</v>
      </c>
      <c r="AH18" s="24">
        <f t="shared" si="6"/>
        <v>1</v>
      </c>
      <c r="AI18" s="24">
        <f t="shared" si="7"/>
        <v>1</v>
      </c>
      <c r="AJ18" s="26">
        <f t="shared" si="1"/>
        <v>3</v>
      </c>
      <c r="AK18" s="26">
        <f t="shared" si="2"/>
        <v>3</v>
      </c>
      <c r="AL18" s="24">
        <f t="shared" si="8"/>
        <v>2</v>
      </c>
      <c r="AM18" s="24">
        <f t="shared" si="9"/>
        <v>2</v>
      </c>
      <c r="AN18" s="26">
        <f t="shared" si="3"/>
        <v>3</v>
      </c>
      <c r="AO18" s="26">
        <f t="shared" si="4"/>
        <v>3</v>
      </c>
      <c r="AP18" s="24">
        <f t="shared" si="10"/>
        <v>3</v>
      </c>
      <c r="AQ18" s="24">
        <f t="shared" si="11"/>
        <v>3</v>
      </c>
      <c r="AR18" s="24">
        <f t="shared" si="12"/>
        <v>5</v>
      </c>
      <c r="AS18" s="25">
        <f t="shared" si="13"/>
        <v>5</v>
      </c>
      <c r="AT18" s="3"/>
    </row>
    <row r="19" spans="1:46" s="4" customFormat="1" ht="18.75" customHeight="1" thickBot="1">
      <c r="A19" s="36" t="s">
        <v>54</v>
      </c>
      <c r="B19" s="114" t="s">
        <v>149</v>
      </c>
      <c r="C19" s="81" t="str">
        <f>input1!B19</f>
        <v>05021</v>
      </c>
      <c r="D19" s="174" t="str">
        <f>input1!C19</f>
        <v>เด็กหญิงบุษยมาส  ศรีทองคำ</v>
      </c>
      <c r="E19" s="36">
        <f>input1!D19</f>
        <v>2</v>
      </c>
      <c r="F19" s="103">
        <v>1</v>
      </c>
      <c r="G19" s="104">
        <v>0</v>
      </c>
      <c r="H19" s="104">
        <v>0</v>
      </c>
      <c r="I19" s="104">
        <v>1</v>
      </c>
      <c r="J19" s="105">
        <v>0</v>
      </c>
      <c r="K19" s="106">
        <v>0</v>
      </c>
      <c r="L19" s="104">
        <v>1</v>
      </c>
      <c r="M19" s="104">
        <v>0</v>
      </c>
      <c r="N19" s="104">
        <v>1</v>
      </c>
      <c r="O19" s="107">
        <v>0</v>
      </c>
      <c r="P19" s="103">
        <v>1</v>
      </c>
      <c r="Q19" s="104">
        <v>0</v>
      </c>
      <c r="R19" s="104">
        <v>0</v>
      </c>
      <c r="S19" s="104">
        <v>1</v>
      </c>
      <c r="T19" s="105">
        <v>0</v>
      </c>
      <c r="U19" s="106">
        <v>0</v>
      </c>
      <c r="V19" s="104">
        <v>1</v>
      </c>
      <c r="W19" s="104">
        <v>0</v>
      </c>
      <c r="X19" s="104">
        <v>0</v>
      </c>
      <c r="Y19" s="107">
        <v>1</v>
      </c>
      <c r="Z19" s="103">
        <v>1</v>
      </c>
      <c r="AA19" s="104">
        <v>0</v>
      </c>
      <c r="AB19" s="104">
        <v>1</v>
      </c>
      <c r="AC19" s="104">
        <v>0</v>
      </c>
      <c r="AD19" s="105">
        <v>1</v>
      </c>
      <c r="AE19" s="93">
        <f t="shared" si="5"/>
        <v>0</v>
      </c>
      <c r="AF19" s="101">
        <f t="shared" si="14"/>
        <v>0</v>
      </c>
      <c r="AG19" s="94">
        <f t="shared" si="0"/>
        <v>3</v>
      </c>
      <c r="AH19" s="95">
        <f t="shared" si="6"/>
        <v>1</v>
      </c>
      <c r="AI19" s="95">
        <f t="shared" si="7"/>
        <v>1</v>
      </c>
      <c r="AJ19" s="94">
        <f t="shared" si="1"/>
        <v>3</v>
      </c>
      <c r="AK19" s="94">
        <f t="shared" si="2"/>
        <v>3</v>
      </c>
      <c r="AL19" s="95">
        <f t="shared" si="8"/>
        <v>2</v>
      </c>
      <c r="AM19" s="95">
        <f t="shared" si="9"/>
        <v>2</v>
      </c>
      <c r="AN19" s="94">
        <f t="shared" si="3"/>
        <v>3</v>
      </c>
      <c r="AO19" s="94">
        <f t="shared" si="4"/>
        <v>3</v>
      </c>
      <c r="AP19" s="95">
        <f t="shared" si="10"/>
        <v>3</v>
      </c>
      <c r="AQ19" s="95">
        <f t="shared" si="11"/>
        <v>3</v>
      </c>
      <c r="AR19" s="95">
        <f t="shared" si="12"/>
        <v>5</v>
      </c>
      <c r="AS19" s="102">
        <f t="shared" si="13"/>
        <v>5</v>
      </c>
      <c r="AT19" s="3"/>
    </row>
    <row r="20" spans="1:46" s="4" customFormat="1" ht="18.75" customHeight="1">
      <c r="A20" s="35" t="s">
        <v>55</v>
      </c>
      <c r="B20" s="114" t="s">
        <v>149</v>
      </c>
      <c r="C20" s="84" t="str">
        <f>input1!B20</f>
        <v>05040</v>
      </c>
      <c r="D20" s="175" t="str">
        <f>input1!C20</f>
        <v>เด็กหญิงนิลาวัลย์  แซ่หวาง</v>
      </c>
      <c r="E20" s="35">
        <f>input1!D20</f>
        <v>2</v>
      </c>
      <c r="F20" s="60">
        <v>1</v>
      </c>
      <c r="G20" s="61">
        <v>0</v>
      </c>
      <c r="H20" s="61">
        <v>0</v>
      </c>
      <c r="I20" s="61">
        <v>1</v>
      </c>
      <c r="J20" s="62">
        <v>0</v>
      </c>
      <c r="K20" s="63">
        <v>0</v>
      </c>
      <c r="L20" s="61">
        <v>1</v>
      </c>
      <c r="M20" s="61">
        <v>0</v>
      </c>
      <c r="N20" s="61">
        <v>1</v>
      </c>
      <c r="O20" s="64">
        <v>0</v>
      </c>
      <c r="P20" s="60">
        <v>1</v>
      </c>
      <c r="Q20" s="61">
        <v>0</v>
      </c>
      <c r="R20" s="61">
        <v>0</v>
      </c>
      <c r="S20" s="61">
        <v>1</v>
      </c>
      <c r="T20" s="62">
        <v>0</v>
      </c>
      <c r="U20" s="63">
        <v>0</v>
      </c>
      <c r="V20" s="61">
        <v>1</v>
      </c>
      <c r="W20" s="61">
        <v>0</v>
      </c>
      <c r="X20" s="61">
        <v>0</v>
      </c>
      <c r="Y20" s="64">
        <v>1</v>
      </c>
      <c r="Z20" s="60">
        <v>1</v>
      </c>
      <c r="AA20" s="61">
        <v>0</v>
      </c>
      <c r="AB20" s="61">
        <v>1</v>
      </c>
      <c r="AC20" s="61">
        <v>0</v>
      </c>
      <c r="AD20" s="62">
        <v>1</v>
      </c>
      <c r="AE20" s="12">
        <f t="shared" si="5"/>
        <v>0</v>
      </c>
      <c r="AF20" s="23">
        <f t="shared" si="14"/>
        <v>0</v>
      </c>
      <c r="AG20" s="24">
        <f t="shared" si="0"/>
        <v>3</v>
      </c>
      <c r="AH20" s="24">
        <f t="shared" si="6"/>
        <v>1</v>
      </c>
      <c r="AI20" s="24">
        <f t="shared" si="7"/>
        <v>1</v>
      </c>
      <c r="AJ20" s="24">
        <f t="shared" si="1"/>
        <v>3</v>
      </c>
      <c r="AK20" s="24">
        <f t="shared" si="2"/>
        <v>3</v>
      </c>
      <c r="AL20" s="24">
        <f t="shared" si="8"/>
        <v>2</v>
      </c>
      <c r="AM20" s="24">
        <f t="shared" si="9"/>
        <v>2</v>
      </c>
      <c r="AN20" s="24">
        <f t="shared" si="3"/>
        <v>3</v>
      </c>
      <c r="AO20" s="24">
        <f t="shared" si="4"/>
        <v>3</v>
      </c>
      <c r="AP20" s="24">
        <f t="shared" si="10"/>
        <v>3</v>
      </c>
      <c r="AQ20" s="24">
        <f t="shared" si="11"/>
        <v>3</v>
      </c>
      <c r="AR20" s="24">
        <f t="shared" si="12"/>
        <v>5</v>
      </c>
      <c r="AS20" s="25">
        <f t="shared" si="13"/>
        <v>5</v>
      </c>
      <c r="AT20" s="3"/>
    </row>
    <row r="21" spans="1:71" s="4" customFormat="1" ht="18.75" customHeight="1">
      <c r="A21" s="35" t="s">
        <v>10</v>
      </c>
      <c r="B21" s="114" t="s">
        <v>149</v>
      </c>
      <c r="C21" s="78" t="str">
        <f>input1!B21</f>
        <v>05042</v>
      </c>
      <c r="D21" s="173" t="str">
        <f>input1!C21</f>
        <v>เด็กหญิงปนัดดา  ไวทยาคม</v>
      </c>
      <c r="E21" s="35">
        <f>input1!D21</f>
        <v>2</v>
      </c>
      <c r="F21" s="65">
        <v>1</v>
      </c>
      <c r="G21" s="66">
        <v>0</v>
      </c>
      <c r="H21" s="66">
        <v>0</v>
      </c>
      <c r="I21" s="66">
        <v>1</v>
      </c>
      <c r="J21" s="67">
        <v>0</v>
      </c>
      <c r="K21" s="68">
        <v>0</v>
      </c>
      <c r="L21" s="66">
        <v>1</v>
      </c>
      <c r="M21" s="66">
        <v>0</v>
      </c>
      <c r="N21" s="66">
        <v>1</v>
      </c>
      <c r="O21" s="69">
        <v>0</v>
      </c>
      <c r="P21" s="65">
        <v>1</v>
      </c>
      <c r="Q21" s="66">
        <v>0</v>
      </c>
      <c r="R21" s="66">
        <v>0</v>
      </c>
      <c r="S21" s="66">
        <v>1</v>
      </c>
      <c r="T21" s="67">
        <v>0</v>
      </c>
      <c r="U21" s="68">
        <v>0</v>
      </c>
      <c r="V21" s="66">
        <v>1</v>
      </c>
      <c r="W21" s="66">
        <v>0</v>
      </c>
      <c r="X21" s="66">
        <v>0</v>
      </c>
      <c r="Y21" s="69">
        <v>1</v>
      </c>
      <c r="Z21" s="65">
        <v>1</v>
      </c>
      <c r="AA21" s="66">
        <v>0</v>
      </c>
      <c r="AB21" s="66">
        <v>1</v>
      </c>
      <c r="AC21" s="66">
        <v>0</v>
      </c>
      <c r="AD21" s="67">
        <v>1</v>
      </c>
      <c r="AE21" s="12">
        <f t="shared" si="5"/>
        <v>0</v>
      </c>
      <c r="AF21" s="23">
        <f t="shared" si="14"/>
        <v>0</v>
      </c>
      <c r="AG21" s="26">
        <f t="shared" si="0"/>
        <v>3</v>
      </c>
      <c r="AH21" s="24">
        <f t="shared" si="6"/>
        <v>1</v>
      </c>
      <c r="AI21" s="24">
        <f t="shared" si="7"/>
        <v>1</v>
      </c>
      <c r="AJ21" s="26">
        <f t="shared" si="1"/>
        <v>3</v>
      </c>
      <c r="AK21" s="26">
        <f t="shared" si="2"/>
        <v>3</v>
      </c>
      <c r="AL21" s="24">
        <f t="shared" si="8"/>
        <v>2</v>
      </c>
      <c r="AM21" s="24">
        <f t="shared" si="9"/>
        <v>2</v>
      </c>
      <c r="AN21" s="26">
        <f t="shared" si="3"/>
        <v>3</v>
      </c>
      <c r="AO21" s="26">
        <f t="shared" si="4"/>
        <v>3</v>
      </c>
      <c r="AP21" s="24">
        <f t="shared" si="10"/>
        <v>3</v>
      </c>
      <c r="AQ21" s="24">
        <f t="shared" si="11"/>
        <v>3</v>
      </c>
      <c r="AR21" s="24">
        <f t="shared" si="12"/>
        <v>5</v>
      </c>
      <c r="AS21" s="25">
        <f t="shared" si="13"/>
        <v>5</v>
      </c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</row>
    <row r="22" spans="1:71" s="4" customFormat="1" ht="18.75" customHeight="1">
      <c r="A22" s="35" t="s">
        <v>11</v>
      </c>
      <c r="B22" s="114" t="s">
        <v>149</v>
      </c>
      <c r="C22" s="78" t="str">
        <f>input1!B22</f>
        <v>05044</v>
      </c>
      <c r="D22" s="173" t="str">
        <f>input1!C22</f>
        <v>เด็กหญิงสลิลญา  ท้าวผาบ</v>
      </c>
      <c r="E22" s="35">
        <f>input1!D22</f>
        <v>2</v>
      </c>
      <c r="F22" s="65">
        <v>1</v>
      </c>
      <c r="G22" s="66">
        <v>0</v>
      </c>
      <c r="H22" s="66">
        <v>0</v>
      </c>
      <c r="I22" s="66">
        <v>1</v>
      </c>
      <c r="J22" s="67">
        <v>0</v>
      </c>
      <c r="K22" s="68">
        <v>0</v>
      </c>
      <c r="L22" s="66">
        <v>1</v>
      </c>
      <c r="M22" s="66">
        <v>0</v>
      </c>
      <c r="N22" s="66">
        <v>1</v>
      </c>
      <c r="O22" s="69">
        <v>0</v>
      </c>
      <c r="P22" s="65">
        <v>1</v>
      </c>
      <c r="Q22" s="66">
        <v>0</v>
      </c>
      <c r="R22" s="66">
        <v>0</v>
      </c>
      <c r="S22" s="66">
        <v>1</v>
      </c>
      <c r="T22" s="67">
        <v>0</v>
      </c>
      <c r="U22" s="68">
        <v>0</v>
      </c>
      <c r="V22" s="66">
        <v>1</v>
      </c>
      <c r="W22" s="66">
        <v>0</v>
      </c>
      <c r="X22" s="66">
        <v>0</v>
      </c>
      <c r="Y22" s="69">
        <v>1</v>
      </c>
      <c r="Z22" s="65">
        <v>1</v>
      </c>
      <c r="AA22" s="66">
        <v>0</v>
      </c>
      <c r="AB22" s="66">
        <v>1</v>
      </c>
      <c r="AC22" s="66">
        <v>0</v>
      </c>
      <c r="AD22" s="67">
        <v>1</v>
      </c>
      <c r="AE22" s="12">
        <f t="shared" si="5"/>
        <v>0</v>
      </c>
      <c r="AF22" s="23">
        <f t="shared" si="14"/>
        <v>0</v>
      </c>
      <c r="AG22" s="26">
        <f t="shared" si="0"/>
        <v>3</v>
      </c>
      <c r="AH22" s="24">
        <f t="shared" si="6"/>
        <v>1</v>
      </c>
      <c r="AI22" s="24">
        <f t="shared" si="7"/>
        <v>1</v>
      </c>
      <c r="AJ22" s="26">
        <f t="shared" si="1"/>
        <v>3</v>
      </c>
      <c r="AK22" s="26">
        <f t="shared" si="2"/>
        <v>3</v>
      </c>
      <c r="AL22" s="24">
        <f t="shared" si="8"/>
        <v>2</v>
      </c>
      <c r="AM22" s="24">
        <f t="shared" si="9"/>
        <v>2</v>
      </c>
      <c r="AN22" s="26">
        <f t="shared" si="3"/>
        <v>3</v>
      </c>
      <c r="AO22" s="26">
        <f t="shared" si="4"/>
        <v>3</v>
      </c>
      <c r="AP22" s="24">
        <f t="shared" si="10"/>
        <v>3</v>
      </c>
      <c r="AQ22" s="24">
        <f t="shared" si="11"/>
        <v>3</v>
      </c>
      <c r="AR22" s="24">
        <f t="shared" si="12"/>
        <v>5</v>
      </c>
      <c r="AS22" s="25">
        <f t="shared" si="13"/>
        <v>5</v>
      </c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</row>
    <row r="23" spans="1:71" s="4" customFormat="1" ht="18.75" customHeight="1">
      <c r="A23" s="35" t="s">
        <v>12</v>
      </c>
      <c r="B23" s="114" t="s">
        <v>149</v>
      </c>
      <c r="C23" s="78" t="str">
        <f>input1!B23</f>
        <v>05049</v>
      </c>
      <c r="D23" s="173" t="str">
        <f>input1!C23</f>
        <v>เด็กหญิงลลิตา  กุนทนุ</v>
      </c>
      <c r="E23" s="35">
        <f>input1!D23</f>
        <v>2</v>
      </c>
      <c r="F23" s="65">
        <v>1</v>
      </c>
      <c r="G23" s="66">
        <v>0</v>
      </c>
      <c r="H23" s="66">
        <v>0</v>
      </c>
      <c r="I23" s="66">
        <v>1</v>
      </c>
      <c r="J23" s="67">
        <v>0</v>
      </c>
      <c r="K23" s="68">
        <v>0</v>
      </c>
      <c r="L23" s="66">
        <v>1</v>
      </c>
      <c r="M23" s="66">
        <v>0</v>
      </c>
      <c r="N23" s="66">
        <v>1</v>
      </c>
      <c r="O23" s="69">
        <v>0</v>
      </c>
      <c r="P23" s="65">
        <v>1</v>
      </c>
      <c r="Q23" s="66">
        <v>0</v>
      </c>
      <c r="R23" s="66">
        <v>0</v>
      </c>
      <c r="S23" s="66">
        <v>1</v>
      </c>
      <c r="T23" s="67">
        <v>0</v>
      </c>
      <c r="U23" s="68">
        <v>0</v>
      </c>
      <c r="V23" s="66">
        <v>1</v>
      </c>
      <c r="W23" s="66">
        <v>0</v>
      </c>
      <c r="X23" s="66">
        <v>0</v>
      </c>
      <c r="Y23" s="69">
        <v>1</v>
      </c>
      <c r="Z23" s="65">
        <v>1</v>
      </c>
      <c r="AA23" s="66">
        <v>0</v>
      </c>
      <c r="AB23" s="66">
        <v>1</v>
      </c>
      <c r="AC23" s="66">
        <v>0</v>
      </c>
      <c r="AD23" s="67">
        <v>1</v>
      </c>
      <c r="AE23" s="12">
        <f t="shared" si="5"/>
        <v>0</v>
      </c>
      <c r="AF23" s="23">
        <f t="shared" si="14"/>
        <v>0</v>
      </c>
      <c r="AG23" s="26">
        <f t="shared" si="0"/>
        <v>3</v>
      </c>
      <c r="AH23" s="24">
        <f t="shared" si="6"/>
        <v>1</v>
      </c>
      <c r="AI23" s="24">
        <f t="shared" si="7"/>
        <v>1</v>
      </c>
      <c r="AJ23" s="26">
        <f t="shared" si="1"/>
        <v>3</v>
      </c>
      <c r="AK23" s="26">
        <f t="shared" si="2"/>
        <v>3</v>
      </c>
      <c r="AL23" s="24">
        <f t="shared" si="8"/>
        <v>2</v>
      </c>
      <c r="AM23" s="24">
        <f t="shared" si="9"/>
        <v>2</v>
      </c>
      <c r="AN23" s="26">
        <f t="shared" si="3"/>
        <v>3</v>
      </c>
      <c r="AO23" s="26">
        <f t="shared" si="4"/>
        <v>3</v>
      </c>
      <c r="AP23" s="24">
        <f t="shared" si="10"/>
        <v>3</v>
      </c>
      <c r="AQ23" s="24">
        <f t="shared" si="11"/>
        <v>3</v>
      </c>
      <c r="AR23" s="24">
        <f t="shared" si="12"/>
        <v>5</v>
      </c>
      <c r="AS23" s="25">
        <f t="shared" si="13"/>
        <v>5</v>
      </c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</row>
    <row r="24" spans="1:71" s="4" customFormat="1" ht="18.75" customHeight="1" thickBot="1">
      <c r="A24" s="36" t="s">
        <v>34</v>
      </c>
      <c r="B24" s="114" t="s">
        <v>149</v>
      </c>
      <c r="C24" s="81" t="str">
        <f>input1!B24</f>
        <v>05052</v>
      </c>
      <c r="D24" s="174" t="str">
        <f>input1!C24</f>
        <v>เด็กหญิงยุวธิดา  กินนาธรรม</v>
      </c>
      <c r="E24" s="36">
        <f>input1!D24</f>
        <v>2</v>
      </c>
      <c r="F24" s="103">
        <v>1</v>
      </c>
      <c r="G24" s="104">
        <v>0</v>
      </c>
      <c r="H24" s="104">
        <v>0</v>
      </c>
      <c r="I24" s="104">
        <v>1</v>
      </c>
      <c r="J24" s="105">
        <v>0</v>
      </c>
      <c r="K24" s="106">
        <v>0</v>
      </c>
      <c r="L24" s="104">
        <v>1</v>
      </c>
      <c r="M24" s="104">
        <v>0</v>
      </c>
      <c r="N24" s="104">
        <v>1</v>
      </c>
      <c r="O24" s="107">
        <v>0</v>
      </c>
      <c r="P24" s="103">
        <v>1</v>
      </c>
      <c r="Q24" s="104">
        <v>0</v>
      </c>
      <c r="R24" s="104">
        <v>0</v>
      </c>
      <c r="S24" s="104">
        <v>1</v>
      </c>
      <c r="T24" s="105">
        <v>0</v>
      </c>
      <c r="U24" s="106">
        <v>0</v>
      </c>
      <c r="V24" s="104">
        <v>1</v>
      </c>
      <c r="W24" s="104">
        <v>0</v>
      </c>
      <c r="X24" s="104">
        <v>0</v>
      </c>
      <c r="Y24" s="107">
        <v>1</v>
      </c>
      <c r="Z24" s="103">
        <v>1</v>
      </c>
      <c r="AA24" s="104">
        <v>0</v>
      </c>
      <c r="AB24" s="104">
        <v>1</v>
      </c>
      <c r="AC24" s="104">
        <v>0</v>
      </c>
      <c r="AD24" s="105">
        <v>1</v>
      </c>
      <c r="AE24" s="93">
        <f t="shared" si="5"/>
        <v>0</v>
      </c>
      <c r="AF24" s="101">
        <f t="shared" si="14"/>
        <v>0</v>
      </c>
      <c r="AG24" s="94">
        <f t="shared" si="0"/>
        <v>3</v>
      </c>
      <c r="AH24" s="95">
        <f t="shared" si="6"/>
        <v>1</v>
      </c>
      <c r="AI24" s="95">
        <f t="shared" si="7"/>
        <v>1</v>
      </c>
      <c r="AJ24" s="94">
        <f t="shared" si="1"/>
        <v>3</v>
      </c>
      <c r="AK24" s="94">
        <f t="shared" si="2"/>
        <v>3</v>
      </c>
      <c r="AL24" s="95">
        <f t="shared" si="8"/>
        <v>2</v>
      </c>
      <c r="AM24" s="95">
        <f t="shared" si="9"/>
        <v>2</v>
      </c>
      <c r="AN24" s="94">
        <f t="shared" si="3"/>
        <v>3</v>
      </c>
      <c r="AO24" s="94">
        <f t="shared" si="4"/>
        <v>3</v>
      </c>
      <c r="AP24" s="95">
        <f t="shared" si="10"/>
        <v>3</v>
      </c>
      <c r="AQ24" s="95">
        <f t="shared" si="11"/>
        <v>3</v>
      </c>
      <c r="AR24" s="95">
        <f t="shared" si="12"/>
        <v>5</v>
      </c>
      <c r="AS24" s="102">
        <f t="shared" si="13"/>
        <v>5</v>
      </c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</row>
    <row r="25" spans="1:71" s="4" customFormat="1" ht="18.75" customHeight="1">
      <c r="A25" s="35" t="s">
        <v>35</v>
      </c>
      <c r="B25" s="114" t="s">
        <v>149</v>
      </c>
      <c r="C25" s="84" t="str">
        <f>input1!B25</f>
        <v>05057</v>
      </c>
      <c r="D25" s="175" t="str">
        <f>input1!C25</f>
        <v>เด็กหญิงปนัสยา  ยองขอด</v>
      </c>
      <c r="E25" s="35">
        <f>input1!D25</f>
        <v>2</v>
      </c>
      <c r="F25" s="60">
        <v>1</v>
      </c>
      <c r="G25" s="61">
        <v>0</v>
      </c>
      <c r="H25" s="61">
        <v>0</v>
      </c>
      <c r="I25" s="61">
        <v>1</v>
      </c>
      <c r="J25" s="62">
        <v>0</v>
      </c>
      <c r="K25" s="63">
        <v>0</v>
      </c>
      <c r="L25" s="61">
        <v>2</v>
      </c>
      <c r="M25" s="61">
        <v>0</v>
      </c>
      <c r="N25" s="61">
        <v>1</v>
      </c>
      <c r="O25" s="64">
        <v>0</v>
      </c>
      <c r="P25" s="60">
        <v>1</v>
      </c>
      <c r="Q25" s="61">
        <v>0</v>
      </c>
      <c r="R25" s="61">
        <v>0</v>
      </c>
      <c r="S25" s="61">
        <v>1</v>
      </c>
      <c r="T25" s="62">
        <v>0</v>
      </c>
      <c r="U25" s="63">
        <v>0</v>
      </c>
      <c r="V25" s="61">
        <v>1</v>
      </c>
      <c r="W25" s="61">
        <v>0</v>
      </c>
      <c r="X25" s="61">
        <v>0</v>
      </c>
      <c r="Y25" s="64">
        <v>1</v>
      </c>
      <c r="Z25" s="60">
        <v>1</v>
      </c>
      <c r="AA25" s="61">
        <v>0</v>
      </c>
      <c r="AB25" s="61">
        <v>1</v>
      </c>
      <c r="AC25" s="61">
        <v>0</v>
      </c>
      <c r="AD25" s="62">
        <v>1</v>
      </c>
      <c r="AE25" s="12">
        <f t="shared" si="5"/>
        <v>0</v>
      </c>
      <c r="AF25" s="23">
        <f t="shared" si="14"/>
        <v>0</v>
      </c>
      <c r="AG25" s="24">
        <f t="shared" si="0"/>
        <v>2</v>
      </c>
      <c r="AH25" s="24">
        <f t="shared" si="6"/>
        <v>2</v>
      </c>
      <c r="AI25" s="24">
        <f t="shared" si="7"/>
        <v>2</v>
      </c>
      <c r="AJ25" s="24">
        <f t="shared" si="1"/>
        <v>3</v>
      </c>
      <c r="AK25" s="24">
        <f t="shared" si="2"/>
        <v>3</v>
      </c>
      <c r="AL25" s="24">
        <f t="shared" si="8"/>
        <v>2</v>
      </c>
      <c r="AM25" s="24">
        <f t="shared" si="9"/>
        <v>2</v>
      </c>
      <c r="AN25" s="24">
        <f t="shared" si="3"/>
        <v>3</v>
      </c>
      <c r="AO25" s="24">
        <f t="shared" si="4"/>
        <v>3</v>
      </c>
      <c r="AP25" s="24">
        <f t="shared" si="10"/>
        <v>3</v>
      </c>
      <c r="AQ25" s="24">
        <f t="shared" si="11"/>
        <v>3</v>
      </c>
      <c r="AR25" s="24">
        <f t="shared" si="12"/>
        <v>5</v>
      </c>
      <c r="AS25" s="25">
        <f t="shared" si="13"/>
        <v>5</v>
      </c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</row>
    <row r="26" spans="1:45" ht="18" customHeight="1">
      <c r="A26" s="35" t="s">
        <v>95</v>
      </c>
      <c r="B26" s="114" t="s">
        <v>149</v>
      </c>
      <c r="C26" s="84" t="str">
        <f>input1!B26</f>
        <v>05058</v>
      </c>
      <c r="D26" s="175" t="str">
        <f>input1!C26</f>
        <v>เด็กหญิงจาพอ  เรเชอ</v>
      </c>
      <c r="E26" s="35">
        <f>input1!D26</f>
        <v>2</v>
      </c>
      <c r="F26" s="60">
        <v>1</v>
      </c>
      <c r="G26" s="61">
        <v>0</v>
      </c>
      <c r="H26" s="61">
        <v>0</v>
      </c>
      <c r="I26" s="61">
        <v>1</v>
      </c>
      <c r="J26" s="62">
        <v>0</v>
      </c>
      <c r="K26" s="63">
        <v>0</v>
      </c>
      <c r="L26" s="61">
        <v>1</v>
      </c>
      <c r="M26" s="61">
        <v>0</v>
      </c>
      <c r="N26" s="61">
        <v>1</v>
      </c>
      <c r="O26" s="64">
        <v>0</v>
      </c>
      <c r="P26" s="60">
        <v>1</v>
      </c>
      <c r="Q26" s="61">
        <v>0</v>
      </c>
      <c r="R26" s="61">
        <v>0</v>
      </c>
      <c r="S26" s="61">
        <v>1</v>
      </c>
      <c r="T26" s="62">
        <v>0</v>
      </c>
      <c r="U26" s="63">
        <v>0</v>
      </c>
      <c r="V26" s="61">
        <v>1</v>
      </c>
      <c r="W26" s="61">
        <v>0</v>
      </c>
      <c r="X26" s="61">
        <v>0</v>
      </c>
      <c r="Y26" s="64">
        <v>1</v>
      </c>
      <c r="Z26" s="60">
        <v>1</v>
      </c>
      <c r="AA26" s="61">
        <v>0</v>
      </c>
      <c r="AB26" s="61">
        <v>1</v>
      </c>
      <c r="AC26" s="61">
        <v>0</v>
      </c>
      <c r="AD26" s="62">
        <v>1</v>
      </c>
      <c r="AE26" s="12">
        <f>H26+M26+R26+U26+AC26</f>
        <v>0</v>
      </c>
      <c r="AF26" s="23">
        <f>SUM(H26,M26,R26,U26,AC26)</f>
        <v>0</v>
      </c>
      <c r="AG26" s="24">
        <f>IF(L26=3,1,IF(L26=2,2,IF(L26=1,3)))</f>
        <v>3</v>
      </c>
      <c r="AH26" s="24">
        <f>J26+L26+Q26+W26+AA26</f>
        <v>1</v>
      </c>
      <c r="AI26" s="24">
        <f>SUM(J26,L26,Q26,W26,AA26)</f>
        <v>1</v>
      </c>
      <c r="AJ26" s="24">
        <f>IF(Z26=3,1,IF(Z26=2,2,IF(Z26=1,3)))</f>
        <v>3</v>
      </c>
      <c r="AK26" s="24">
        <f>IF(AD26=3,1,IF(AD26=2,2,IF(AD26=1,3)))</f>
        <v>3</v>
      </c>
      <c r="AL26" s="24">
        <f>G26+O26+T26+Z26+AD26</f>
        <v>2</v>
      </c>
      <c r="AM26" s="24">
        <f>SUM(G26,O26,T26,Z26,AD26)</f>
        <v>2</v>
      </c>
      <c r="AN26" s="24">
        <f>IF(P26=3,1,IF(P26=2,2,IF(P26=1,3)))</f>
        <v>3</v>
      </c>
      <c r="AO26" s="24">
        <f>IF(S26=3,1,IF(S26=2,2,IF(S26=1,3)))</f>
        <v>3</v>
      </c>
      <c r="AP26" s="24">
        <f>K26+P26+S26+X26+AB26</f>
        <v>3</v>
      </c>
      <c r="AQ26" s="24">
        <f>SUM(K26,P26,S26,X26,AB26)</f>
        <v>3</v>
      </c>
      <c r="AR26" s="24">
        <f>F26+I26+N26+V26+Y26</f>
        <v>5</v>
      </c>
      <c r="AS26" s="25">
        <f>SUM(F26,I26,N26,V26,Y26)</f>
        <v>5</v>
      </c>
    </row>
    <row r="27" spans="1:45" ht="17.25" customHeight="1">
      <c r="A27" s="35" t="s">
        <v>96</v>
      </c>
      <c r="B27" s="114" t="s">
        <v>149</v>
      </c>
      <c r="C27" s="84" t="str">
        <f>input1!B27</f>
        <v>05136</v>
      </c>
      <c r="D27" s="175" t="str">
        <f>input1!C27</f>
        <v>เด็กหญิงณัฐวารี  การดี</v>
      </c>
      <c r="E27" s="35">
        <f>input1!D27</f>
        <v>2</v>
      </c>
      <c r="F27" s="60">
        <v>1</v>
      </c>
      <c r="G27" s="61">
        <v>0</v>
      </c>
      <c r="H27" s="61">
        <v>0</v>
      </c>
      <c r="I27" s="61">
        <v>1</v>
      </c>
      <c r="J27" s="62">
        <v>0</v>
      </c>
      <c r="K27" s="63">
        <v>0</v>
      </c>
      <c r="L27" s="61">
        <v>1</v>
      </c>
      <c r="M27" s="61">
        <v>0</v>
      </c>
      <c r="N27" s="61">
        <v>1</v>
      </c>
      <c r="O27" s="64">
        <v>0</v>
      </c>
      <c r="P27" s="60">
        <v>1</v>
      </c>
      <c r="Q27" s="61">
        <v>0</v>
      </c>
      <c r="R27" s="61">
        <v>0</v>
      </c>
      <c r="S27" s="61">
        <v>1</v>
      </c>
      <c r="T27" s="62">
        <v>0</v>
      </c>
      <c r="U27" s="63">
        <v>0</v>
      </c>
      <c r="V27" s="61">
        <v>1</v>
      </c>
      <c r="W27" s="61">
        <v>0</v>
      </c>
      <c r="X27" s="61">
        <v>0</v>
      </c>
      <c r="Y27" s="64">
        <v>1</v>
      </c>
      <c r="Z27" s="60">
        <v>1</v>
      </c>
      <c r="AA27" s="61">
        <v>0</v>
      </c>
      <c r="AB27" s="61">
        <v>1</v>
      </c>
      <c r="AC27" s="61">
        <v>0</v>
      </c>
      <c r="AD27" s="62">
        <v>1</v>
      </c>
      <c r="AE27" s="12">
        <f>H27+M27+R27+U27+AC27</f>
        <v>0</v>
      </c>
      <c r="AF27" s="23">
        <f>SUM(H27,M27,R27,U27,AC27)</f>
        <v>0</v>
      </c>
      <c r="AG27" s="24">
        <f>IF(L27=3,1,IF(L27=2,2,IF(L27=1,3)))</f>
        <v>3</v>
      </c>
      <c r="AH27" s="24">
        <f>J27+L27+Q27+W27+AA27</f>
        <v>1</v>
      </c>
      <c r="AI27" s="24">
        <f>SUM(J27,L27,Q27,W27,AA27)</f>
        <v>1</v>
      </c>
      <c r="AJ27" s="24">
        <f>IF(Z27=3,1,IF(Z27=2,2,IF(Z27=1,3)))</f>
        <v>3</v>
      </c>
      <c r="AK27" s="24">
        <f>IF(AD27=3,1,IF(AD27=2,2,IF(AD27=1,3)))</f>
        <v>3</v>
      </c>
      <c r="AL27" s="24">
        <f>G27+O27+T27+Z27+AD27</f>
        <v>2</v>
      </c>
      <c r="AM27" s="24">
        <f>SUM(G27,O27,T27,Z27,AD27)</f>
        <v>2</v>
      </c>
      <c r="AN27" s="24">
        <f>IF(P27=3,1,IF(P27=2,2,IF(P27=1,3)))</f>
        <v>3</v>
      </c>
      <c r="AO27" s="24">
        <f>IF(S27=3,1,IF(S27=2,2,IF(S27=1,3)))</f>
        <v>3</v>
      </c>
      <c r="AP27" s="24">
        <f>K27+P27+S27+X27+AB27</f>
        <v>3</v>
      </c>
      <c r="AQ27" s="24">
        <f>SUM(K27,P27,S27,X27,AB27)</f>
        <v>3</v>
      </c>
      <c r="AR27" s="24">
        <f>F27+I27+N27+V27+Y27</f>
        <v>5</v>
      </c>
      <c r="AS27" s="25">
        <f>SUM(F27,I27,N27,V27,Y27)</f>
        <v>5</v>
      </c>
    </row>
  </sheetData>
  <sheetProtection/>
  <mergeCells count="9">
    <mergeCell ref="AM2:AM4"/>
    <mergeCell ref="AQ2:AQ4"/>
    <mergeCell ref="AS2:AS4"/>
    <mergeCell ref="A3:E3"/>
    <mergeCell ref="A2:E2"/>
    <mergeCell ref="AF2:AF4"/>
    <mergeCell ref="AI2:AI4"/>
    <mergeCell ref="F2:AD2"/>
    <mergeCell ref="F3:AD3"/>
  </mergeCells>
  <printOptions/>
  <pageMargins left="0.15748031496062992" right="0.15748031496062992" top="0.984251968503937" bottom="0.3937007874015748" header="0.5118110236220472" footer="0.5118110236220472"/>
  <pageSetup horizontalDpi="600" verticalDpi="600" orientation="landscape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S27"/>
  <sheetViews>
    <sheetView zoomScalePageLayoutView="0" workbookViewId="0" topLeftCell="C1">
      <pane ySplit="4" topLeftCell="A20" activePane="bottomLeft" state="frozen"/>
      <selection pane="topLeft" activeCell="A1" sqref="A1"/>
      <selection pane="bottomLeft" activeCell="AD27" sqref="AD27"/>
    </sheetView>
  </sheetViews>
  <sheetFormatPr defaultColWidth="9.140625" defaultRowHeight="21.75"/>
  <cols>
    <col min="1" max="1" width="4.57421875" style="1" customWidth="1"/>
    <col min="2" max="2" width="5.7109375" style="1" customWidth="1"/>
    <col min="3" max="3" width="7.00390625" style="121" customWidth="1"/>
    <col min="4" max="4" width="26.8515625" style="1" bestFit="1" customWidth="1"/>
    <col min="5" max="5" width="5.42187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ht="21" thickBot="1">
      <c r="AS1" s="1">
        <v>3</v>
      </c>
    </row>
    <row r="2" spans="1:45" ht="22.5" customHeight="1" thickBot="1">
      <c r="A2" s="285" t="s">
        <v>7</v>
      </c>
      <c r="B2" s="286"/>
      <c r="C2" s="286"/>
      <c r="D2" s="286"/>
      <c r="E2" s="287"/>
      <c r="F2" s="306" t="s">
        <v>15</v>
      </c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8"/>
      <c r="AE2" s="10"/>
      <c r="AF2" s="297" t="s">
        <v>0</v>
      </c>
      <c r="AG2" s="37"/>
      <c r="AH2" s="38"/>
      <c r="AI2" s="300" t="s">
        <v>8</v>
      </c>
      <c r="AJ2" s="39"/>
      <c r="AK2" s="37"/>
      <c r="AL2" s="37"/>
      <c r="AM2" s="303" t="s">
        <v>1</v>
      </c>
      <c r="AN2" s="37"/>
      <c r="AO2" s="37"/>
      <c r="AP2" s="38"/>
      <c r="AQ2" s="300" t="s">
        <v>2</v>
      </c>
      <c r="AR2" s="39"/>
      <c r="AS2" s="294" t="s">
        <v>9</v>
      </c>
    </row>
    <row r="3" spans="1:45" ht="21.75" thickBot="1">
      <c r="A3" s="291" t="str">
        <f>input1!$A$3</f>
        <v>ชั้น ม.3/2 น.ส.กชพรรณ ศรีทอง และนายพิบูลย์ แสงทอง</v>
      </c>
      <c r="B3" s="292"/>
      <c r="C3" s="292"/>
      <c r="D3" s="292"/>
      <c r="E3" s="293"/>
      <c r="F3" s="285" t="s">
        <v>56</v>
      </c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7"/>
      <c r="AE3" s="11"/>
      <c r="AF3" s="298"/>
      <c r="AG3" s="40"/>
      <c r="AH3" s="41"/>
      <c r="AI3" s="301"/>
      <c r="AJ3" s="42"/>
      <c r="AK3" s="40"/>
      <c r="AL3" s="40"/>
      <c r="AM3" s="304"/>
      <c r="AN3" s="40"/>
      <c r="AO3" s="40"/>
      <c r="AP3" s="41"/>
      <c r="AQ3" s="301"/>
      <c r="AR3" s="42"/>
      <c r="AS3" s="295"/>
    </row>
    <row r="4" spans="1:45" ht="21.75" thickBot="1">
      <c r="A4" s="32" t="s">
        <v>4</v>
      </c>
      <c r="B4" s="33" t="s">
        <v>3</v>
      </c>
      <c r="C4" s="33" t="s">
        <v>89</v>
      </c>
      <c r="D4" s="33" t="s">
        <v>5</v>
      </c>
      <c r="E4" s="34" t="s">
        <v>6</v>
      </c>
      <c r="F4" s="27">
        <v>1</v>
      </c>
      <c r="G4" s="28">
        <v>2</v>
      </c>
      <c r="H4" s="28">
        <v>3</v>
      </c>
      <c r="I4" s="28">
        <v>4</v>
      </c>
      <c r="J4" s="29">
        <v>5</v>
      </c>
      <c r="K4" s="30">
        <v>6</v>
      </c>
      <c r="L4" s="28">
        <v>7</v>
      </c>
      <c r="M4" s="28">
        <v>8</v>
      </c>
      <c r="N4" s="28">
        <v>9</v>
      </c>
      <c r="O4" s="31">
        <v>10</v>
      </c>
      <c r="P4" s="27">
        <v>11</v>
      </c>
      <c r="Q4" s="28">
        <v>12</v>
      </c>
      <c r="R4" s="28">
        <v>13</v>
      </c>
      <c r="S4" s="28">
        <v>14</v>
      </c>
      <c r="T4" s="29">
        <v>15</v>
      </c>
      <c r="U4" s="30">
        <v>16</v>
      </c>
      <c r="V4" s="28">
        <v>17</v>
      </c>
      <c r="W4" s="28">
        <v>18</v>
      </c>
      <c r="X4" s="28">
        <v>19</v>
      </c>
      <c r="Y4" s="31">
        <v>20</v>
      </c>
      <c r="Z4" s="27">
        <v>21</v>
      </c>
      <c r="AA4" s="28">
        <v>22</v>
      </c>
      <c r="AB4" s="28">
        <v>23</v>
      </c>
      <c r="AC4" s="28">
        <v>24</v>
      </c>
      <c r="AD4" s="29">
        <v>25</v>
      </c>
      <c r="AE4" s="11"/>
      <c r="AF4" s="299"/>
      <c r="AG4" s="43"/>
      <c r="AH4" s="44"/>
      <c r="AI4" s="302"/>
      <c r="AJ4" s="45"/>
      <c r="AK4" s="43"/>
      <c r="AL4" s="43"/>
      <c r="AM4" s="305"/>
      <c r="AN4" s="43"/>
      <c r="AO4" s="43"/>
      <c r="AP4" s="44"/>
      <c r="AQ4" s="302"/>
      <c r="AR4" s="45"/>
      <c r="AS4" s="296"/>
    </row>
    <row r="5" spans="1:46" s="4" customFormat="1" ht="18" customHeight="1">
      <c r="A5" s="35" t="s">
        <v>40</v>
      </c>
      <c r="B5" s="113" t="str">
        <f>input2!B5</f>
        <v>3/2</v>
      </c>
      <c r="C5" s="183" t="str">
        <f>input1!B5</f>
        <v>04989</v>
      </c>
      <c r="D5" s="115" t="str">
        <f>input1!C5</f>
        <v>เด็กชายวรายุทธ  ตอนะรักษ์</v>
      </c>
      <c r="E5" s="87">
        <f>input1!D5</f>
        <v>1</v>
      </c>
      <c r="F5" s="60"/>
      <c r="G5" s="61"/>
      <c r="H5" s="61"/>
      <c r="I5" s="61"/>
      <c r="J5" s="62"/>
      <c r="K5" s="63"/>
      <c r="L5" s="61"/>
      <c r="M5" s="61"/>
      <c r="N5" s="61"/>
      <c r="O5" s="64"/>
      <c r="P5" s="60"/>
      <c r="Q5" s="61"/>
      <c r="R5" s="61"/>
      <c r="S5" s="61"/>
      <c r="T5" s="62"/>
      <c r="U5" s="63"/>
      <c r="V5" s="61"/>
      <c r="W5" s="61"/>
      <c r="X5" s="61"/>
      <c r="Y5" s="64"/>
      <c r="Z5" s="60"/>
      <c r="AA5" s="61"/>
      <c r="AB5" s="61"/>
      <c r="AC5" s="61"/>
      <c r="AD5" s="62"/>
      <c r="AE5" s="12">
        <f>H5+M5+R5+U5+AC5</f>
        <v>0</v>
      </c>
      <c r="AF5" s="23">
        <f>SUM(H5,M5,R5,U5,AC5)</f>
        <v>0</v>
      </c>
      <c r="AG5" s="24" t="b">
        <f>IF(L5=3,1,IF(L5=2,2,IF(L5=1,3)))</f>
        <v>0</v>
      </c>
      <c r="AH5" s="24">
        <f>J5+L5+Q5+W5+AA5</f>
        <v>0</v>
      </c>
      <c r="AI5" s="24">
        <f>SUM(J5,L5,Q5,W5,AA5)</f>
        <v>0</v>
      </c>
      <c r="AJ5" s="24" t="b">
        <f>IF(Z5=3,1,IF(Z5=2,2,IF(Z5=1,3)))</f>
        <v>0</v>
      </c>
      <c r="AK5" s="24" t="b">
        <f>IF(AD5=3,1,IF(AD5=2,2,IF(AD5=1,3)))</f>
        <v>0</v>
      </c>
      <c r="AL5" s="24">
        <f>G5+O5+T5+Z5+AD5</f>
        <v>0</v>
      </c>
      <c r="AM5" s="24">
        <f>SUM(G5,O5,T5,Z5,AD5)</f>
        <v>0</v>
      </c>
      <c r="AN5" s="24" t="b">
        <f>IF(P5=3,1,IF(P5=2,2,IF(P5=1,3)))</f>
        <v>0</v>
      </c>
      <c r="AO5" s="24" t="b">
        <f>IF(S5=3,1,IF(S5=2,2,IF(S5=1,3)))</f>
        <v>0</v>
      </c>
      <c r="AP5" s="24">
        <f>K5+P5+S5+X5+AB5</f>
        <v>0</v>
      </c>
      <c r="AQ5" s="24">
        <f>SUM(K5,P5,S5,X5,AB5)</f>
        <v>0</v>
      </c>
      <c r="AR5" s="24">
        <f>F5+I5+N5+V5+Y5</f>
        <v>0</v>
      </c>
      <c r="AS5" s="25">
        <f>SUM(F5,I5,N5,V5,Y5)</f>
        <v>0</v>
      </c>
      <c r="AT5" s="3"/>
    </row>
    <row r="6" spans="1:46" s="4" customFormat="1" ht="18" customHeight="1">
      <c r="A6" s="35" t="s">
        <v>41</v>
      </c>
      <c r="B6" s="113" t="str">
        <f>input2!B6</f>
        <v>3/2</v>
      </c>
      <c r="C6" s="184" t="str">
        <f>input1!B6</f>
        <v>04993</v>
      </c>
      <c r="D6" s="116" t="str">
        <f>input1!C6</f>
        <v>เด็กชายทินกร  คำนวณ</v>
      </c>
      <c r="E6" s="35">
        <f>input1!D6</f>
        <v>1</v>
      </c>
      <c r="F6" s="65">
        <v>1</v>
      </c>
      <c r="G6" s="66">
        <v>1</v>
      </c>
      <c r="H6" s="66">
        <v>1</v>
      </c>
      <c r="I6" s="66">
        <v>2</v>
      </c>
      <c r="J6" s="67">
        <v>0</v>
      </c>
      <c r="K6" s="68">
        <v>0</v>
      </c>
      <c r="L6" s="66">
        <v>1</v>
      </c>
      <c r="M6" s="66">
        <v>1</v>
      </c>
      <c r="N6" s="66">
        <v>2</v>
      </c>
      <c r="O6" s="69">
        <v>0</v>
      </c>
      <c r="P6" s="65">
        <v>2</v>
      </c>
      <c r="Q6" s="66">
        <v>0</v>
      </c>
      <c r="R6" s="66">
        <v>0</v>
      </c>
      <c r="S6" s="66">
        <v>1</v>
      </c>
      <c r="T6" s="67">
        <v>0</v>
      </c>
      <c r="U6" s="68">
        <v>0</v>
      </c>
      <c r="V6" s="66">
        <v>2</v>
      </c>
      <c r="W6" s="66">
        <v>0</v>
      </c>
      <c r="X6" s="66">
        <v>0</v>
      </c>
      <c r="Y6" s="69">
        <v>1</v>
      </c>
      <c r="Z6" s="65">
        <v>1</v>
      </c>
      <c r="AA6" s="66">
        <v>0</v>
      </c>
      <c r="AB6" s="66">
        <v>2</v>
      </c>
      <c r="AC6" s="66">
        <v>1</v>
      </c>
      <c r="AD6" s="67">
        <v>1</v>
      </c>
      <c r="AE6" s="12">
        <f aca="true" t="shared" si="0" ref="AE6:AE25">H6+M6+R6+U6+AC6</f>
        <v>3</v>
      </c>
      <c r="AF6" s="23">
        <f aca="true" t="shared" si="1" ref="AF6:AF25">SUM(H6,M6,R6,U6,AC6)</f>
        <v>3</v>
      </c>
      <c r="AG6" s="26">
        <f>IF(L6=3,1,IF(L6=2,2,IF(L6=1,3)))</f>
        <v>3</v>
      </c>
      <c r="AH6" s="24">
        <f aca="true" t="shared" si="2" ref="AH6:AH25">J6+L6+Q6+W6+AA6</f>
        <v>1</v>
      </c>
      <c r="AI6" s="24">
        <f aca="true" t="shared" si="3" ref="AI6:AI25">SUM(J6,L6,Q6,W6,AA6)</f>
        <v>1</v>
      </c>
      <c r="AJ6" s="26">
        <f>IF(Z6=3,1,IF(Z6=2,2,IF(Z6=1,3)))</f>
        <v>3</v>
      </c>
      <c r="AK6" s="26">
        <f>IF(AD6=3,1,IF(AD6=2,2,IF(AD6=1,3)))</f>
        <v>3</v>
      </c>
      <c r="AL6" s="24">
        <f aca="true" t="shared" si="4" ref="AL6:AL25">G6+O6+T6+Z6+AD6</f>
        <v>3</v>
      </c>
      <c r="AM6" s="24">
        <f aca="true" t="shared" si="5" ref="AM6:AM25">SUM(G6,O6,T6,Z6,AD6)</f>
        <v>3</v>
      </c>
      <c r="AN6" s="26">
        <f>IF(P6=3,1,IF(P6=2,2,IF(P6=1,3)))</f>
        <v>2</v>
      </c>
      <c r="AO6" s="26">
        <f>IF(S6=3,1,IF(S6=2,2,IF(S6=1,3)))</f>
        <v>3</v>
      </c>
      <c r="AP6" s="24">
        <f aca="true" t="shared" si="6" ref="AP6:AP25">K6+P6+S6+X6+AB6</f>
        <v>5</v>
      </c>
      <c r="AQ6" s="24">
        <f aca="true" t="shared" si="7" ref="AQ6:AQ25">SUM(K6,P6,S6,X6,AB6)</f>
        <v>5</v>
      </c>
      <c r="AR6" s="24">
        <f aca="true" t="shared" si="8" ref="AR6:AR25">F6+I6+N6+V6+Y6</f>
        <v>8</v>
      </c>
      <c r="AS6" s="25">
        <f aca="true" t="shared" si="9" ref="AS6:AS25">SUM(F6,I6,N6,V6,Y6)</f>
        <v>8</v>
      </c>
      <c r="AT6" s="3"/>
    </row>
    <row r="7" spans="1:46" s="4" customFormat="1" ht="18" customHeight="1">
      <c r="A7" s="35" t="s">
        <v>42</v>
      </c>
      <c r="B7" s="113" t="str">
        <f>input2!B7</f>
        <v>3/2</v>
      </c>
      <c r="C7" s="185" t="str">
        <f>input1!B7</f>
        <v>04994</v>
      </c>
      <c r="D7" s="115" t="str">
        <f>input1!C7</f>
        <v>เด็กชายธีรพงศ์  วงษาคำ</v>
      </c>
      <c r="E7" s="35">
        <f>input1!D7</f>
        <v>1</v>
      </c>
      <c r="F7" s="65">
        <v>0</v>
      </c>
      <c r="G7" s="66">
        <v>0</v>
      </c>
      <c r="H7" s="66">
        <v>0</v>
      </c>
      <c r="I7" s="66">
        <v>1</v>
      </c>
      <c r="J7" s="67">
        <v>0</v>
      </c>
      <c r="K7" s="68">
        <v>0</v>
      </c>
      <c r="L7" s="66">
        <v>1</v>
      </c>
      <c r="M7" s="66">
        <v>0</v>
      </c>
      <c r="N7" s="66">
        <v>0</v>
      </c>
      <c r="O7" s="69">
        <v>0</v>
      </c>
      <c r="P7" s="65">
        <v>1</v>
      </c>
      <c r="Q7" s="66">
        <v>0</v>
      </c>
      <c r="R7" s="66">
        <v>0</v>
      </c>
      <c r="S7" s="66">
        <v>1</v>
      </c>
      <c r="T7" s="67">
        <v>1</v>
      </c>
      <c r="U7" s="68">
        <v>0</v>
      </c>
      <c r="V7" s="66">
        <v>1</v>
      </c>
      <c r="W7" s="66">
        <v>0</v>
      </c>
      <c r="X7" s="66">
        <v>0</v>
      </c>
      <c r="Y7" s="69">
        <v>1</v>
      </c>
      <c r="Z7" s="65">
        <v>1</v>
      </c>
      <c r="AA7" s="66">
        <v>0</v>
      </c>
      <c r="AB7" s="66">
        <v>1</v>
      </c>
      <c r="AC7" s="66">
        <v>0</v>
      </c>
      <c r="AD7" s="67">
        <v>1</v>
      </c>
      <c r="AE7" s="12">
        <f t="shared" si="0"/>
        <v>0</v>
      </c>
      <c r="AF7" s="23">
        <f t="shared" si="1"/>
        <v>0</v>
      </c>
      <c r="AG7" s="26">
        <f>IF(L7=3,1,IF(L7=2,2,IF(L7=1,3)))</f>
        <v>3</v>
      </c>
      <c r="AH7" s="24">
        <f t="shared" si="2"/>
        <v>1</v>
      </c>
      <c r="AI7" s="24">
        <f t="shared" si="3"/>
        <v>1</v>
      </c>
      <c r="AJ7" s="26">
        <f>IF(Z7=3,1,IF(Z7=2,2,IF(Z7=1,3)))</f>
        <v>3</v>
      </c>
      <c r="AK7" s="26">
        <f>IF(AD7=3,1,IF(AD7=2,2,IF(AD7=1,3)))</f>
        <v>3</v>
      </c>
      <c r="AL7" s="24">
        <f t="shared" si="4"/>
        <v>3</v>
      </c>
      <c r="AM7" s="24">
        <f t="shared" si="5"/>
        <v>3</v>
      </c>
      <c r="AN7" s="26">
        <f>IF(P7=3,1,IF(P7=2,2,IF(P7=1,3)))</f>
        <v>3</v>
      </c>
      <c r="AO7" s="26">
        <f>IF(S7=3,1,IF(S7=2,2,IF(S7=1,3)))</f>
        <v>3</v>
      </c>
      <c r="AP7" s="24">
        <f t="shared" si="6"/>
        <v>3</v>
      </c>
      <c r="AQ7" s="24">
        <f t="shared" si="7"/>
        <v>3</v>
      </c>
      <c r="AR7" s="24">
        <f t="shared" si="8"/>
        <v>3</v>
      </c>
      <c r="AS7" s="25">
        <f t="shared" si="9"/>
        <v>3</v>
      </c>
      <c r="AT7" s="3"/>
    </row>
    <row r="8" spans="1:46" s="4" customFormat="1" ht="18" customHeight="1">
      <c r="A8" s="35" t="s">
        <v>43</v>
      </c>
      <c r="B8" s="113" t="str">
        <f>input2!B8</f>
        <v>3/2</v>
      </c>
      <c r="C8" s="184" t="str">
        <f>input1!B8</f>
        <v>05027</v>
      </c>
      <c r="D8" s="116" t="str">
        <f>input1!C8</f>
        <v>เด็กชายอัครพล  บรรเลง</v>
      </c>
      <c r="E8" s="35">
        <f>input1!D8</f>
        <v>1</v>
      </c>
      <c r="F8" s="60">
        <v>1</v>
      </c>
      <c r="G8" s="61">
        <v>1</v>
      </c>
      <c r="H8" s="61">
        <v>0</v>
      </c>
      <c r="I8" s="61">
        <v>2</v>
      </c>
      <c r="J8" s="62">
        <v>0</v>
      </c>
      <c r="K8" s="63">
        <v>0</v>
      </c>
      <c r="L8" s="61">
        <v>2</v>
      </c>
      <c r="M8" s="61">
        <v>1</v>
      </c>
      <c r="N8" s="61">
        <v>1</v>
      </c>
      <c r="O8" s="64">
        <v>0</v>
      </c>
      <c r="P8" s="60">
        <v>2</v>
      </c>
      <c r="Q8" s="61">
        <v>1</v>
      </c>
      <c r="R8" s="61">
        <v>0</v>
      </c>
      <c r="S8" s="61">
        <v>0</v>
      </c>
      <c r="T8" s="62">
        <v>1</v>
      </c>
      <c r="U8" s="63">
        <v>1</v>
      </c>
      <c r="V8" s="61">
        <v>1</v>
      </c>
      <c r="W8" s="61">
        <v>2</v>
      </c>
      <c r="X8" s="61">
        <v>0</v>
      </c>
      <c r="Y8" s="64">
        <v>1</v>
      </c>
      <c r="Z8" s="60">
        <v>2</v>
      </c>
      <c r="AA8" s="61">
        <v>0</v>
      </c>
      <c r="AB8" s="61">
        <v>2</v>
      </c>
      <c r="AC8" s="61">
        <v>0</v>
      </c>
      <c r="AD8" s="62">
        <v>1</v>
      </c>
      <c r="AE8" s="12">
        <f t="shared" si="0"/>
        <v>2</v>
      </c>
      <c r="AF8" s="23">
        <f t="shared" si="1"/>
        <v>2</v>
      </c>
      <c r="AG8" s="24">
        <f aca="true" t="shared" si="10" ref="AG8:AG13">IF(L8=3,1,IF(L8=2,2,IF(L8=1,3)))</f>
        <v>2</v>
      </c>
      <c r="AH8" s="24">
        <f t="shared" si="2"/>
        <v>5</v>
      </c>
      <c r="AI8" s="24">
        <f t="shared" si="3"/>
        <v>5</v>
      </c>
      <c r="AJ8" s="24">
        <f aca="true" t="shared" si="11" ref="AJ8:AJ13">IF(Z8=3,1,IF(Z8=2,2,IF(Z8=1,3)))</f>
        <v>2</v>
      </c>
      <c r="AK8" s="24">
        <f aca="true" t="shared" si="12" ref="AK8:AK13">IF(AD8=3,1,IF(AD8=2,2,IF(AD8=1,3)))</f>
        <v>3</v>
      </c>
      <c r="AL8" s="24">
        <f t="shared" si="4"/>
        <v>5</v>
      </c>
      <c r="AM8" s="24">
        <f t="shared" si="5"/>
        <v>5</v>
      </c>
      <c r="AN8" s="24">
        <f aca="true" t="shared" si="13" ref="AN8:AN13">IF(P8=3,1,IF(P8=2,2,IF(P8=1,3)))</f>
        <v>2</v>
      </c>
      <c r="AO8" s="24" t="b">
        <f aca="true" t="shared" si="14" ref="AO8:AO13">IF(S8=3,1,IF(S8=2,2,IF(S8=1,3)))</f>
        <v>0</v>
      </c>
      <c r="AP8" s="24">
        <f t="shared" si="6"/>
        <v>4</v>
      </c>
      <c r="AQ8" s="24">
        <f t="shared" si="7"/>
        <v>4</v>
      </c>
      <c r="AR8" s="24">
        <f t="shared" si="8"/>
        <v>6</v>
      </c>
      <c r="AS8" s="25">
        <f t="shared" si="9"/>
        <v>6</v>
      </c>
      <c r="AT8" s="3"/>
    </row>
    <row r="9" spans="1:46" s="4" customFormat="1" ht="18" customHeight="1" thickBot="1">
      <c r="A9" s="36" t="s">
        <v>44</v>
      </c>
      <c r="B9" s="119" t="str">
        <f>input2!B9</f>
        <v>3/2</v>
      </c>
      <c r="C9" s="186" t="str">
        <f>input1!B9</f>
        <v>05029</v>
      </c>
      <c r="D9" s="117" t="str">
        <f>input1!C9</f>
        <v>เด็กชายณัฐพล  กันใจ</v>
      </c>
      <c r="E9" s="36">
        <f>input1!D9</f>
        <v>1</v>
      </c>
      <c r="F9" s="103">
        <v>1</v>
      </c>
      <c r="G9" s="104">
        <v>0</v>
      </c>
      <c r="H9" s="104">
        <v>0</v>
      </c>
      <c r="I9" s="104">
        <v>1</v>
      </c>
      <c r="J9" s="105">
        <v>0</v>
      </c>
      <c r="K9" s="106">
        <v>0</v>
      </c>
      <c r="L9" s="104">
        <v>1</v>
      </c>
      <c r="M9" s="104">
        <v>0</v>
      </c>
      <c r="N9" s="104">
        <v>1</v>
      </c>
      <c r="O9" s="107">
        <v>0</v>
      </c>
      <c r="P9" s="103">
        <v>1</v>
      </c>
      <c r="Q9" s="104">
        <v>0</v>
      </c>
      <c r="R9" s="104">
        <v>0</v>
      </c>
      <c r="S9" s="104">
        <v>1</v>
      </c>
      <c r="T9" s="105">
        <v>1</v>
      </c>
      <c r="U9" s="106">
        <v>0</v>
      </c>
      <c r="V9" s="104">
        <v>1</v>
      </c>
      <c r="W9" s="104">
        <v>0</v>
      </c>
      <c r="X9" s="104">
        <v>0</v>
      </c>
      <c r="Y9" s="107">
        <v>1</v>
      </c>
      <c r="Z9" s="103">
        <v>1</v>
      </c>
      <c r="AA9" s="104">
        <v>0</v>
      </c>
      <c r="AB9" s="104">
        <v>1</v>
      </c>
      <c r="AC9" s="104">
        <v>0</v>
      </c>
      <c r="AD9" s="105">
        <v>1</v>
      </c>
      <c r="AE9" s="93">
        <f t="shared" si="0"/>
        <v>0</v>
      </c>
      <c r="AF9" s="101">
        <f t="shared" si="1"/>
        <v>0</v>
      </c>
      <c r="AG9" s="94">
        <f t="shared" si="10"/>
        <v>3</v>
      </c>
      <c r="AH9" s="95">
        <f t="shared" si="2"/>
        <v>1</v>
      </c>
      <c r="AI9" s="95">
        <f t="shared" si="3"/>
        <v>1</v>
      </c>
      <c r="AJ9" s="94">
        <f t="shared" si="11"/>
        <v>3</v>
      </c>
      <c r="AK9" s="94">
        <f t="shared" si="12"/>
        <v>3</v>
      </c>
      <c r="AL9" s="95">
        <f t="shared" si="4"/>
        <v>3</v>
      </c>
      <c r="AM9" s="95">
        <f t="shared" si="5"/>
        <v>3</v>
      </c>
      <c r="AN9" s="94">
        <f t="shared" si="13"/>
        <v>3</v>
      </c>
      <c r="AO9" s="94">
        <f t="shared" si="14"/>
        <v>3</v>
      </c>
      <c r="AP9" s="95">
        <f t="shared" si="6"/>
        <v>3</v>
      </c>
      <c r="AQ9" s="95">
        <f t="shared" si="7"/>
        <v>3</v>
      </c>
      <c r="AR9" s="95">
        <f t="shared" si="8"/>
        <v>5</v>
      </c>
      <c r="AS9" s="102">
        <f t="shared" si="9"/>
        <v>5</v>
      </c>
      <c r="AT9" s="3"/>
    </row>
    <row r="10" spans="1:46" s="4" customFormat="1" ht="18" customHeight="1">
      <c r="A10" s="35" t="s">
        <v>45</v>
      </c>
      <c r="B10" s="113" t="str">
        <f>input2!B10</f>
        <v>3/2</v>
      </c>
      <c r="C10" s="185" t="str">
        <f>input1!B10</f>
        <v>05031</v>
      </c>
      <c r="D10" s="115" t="str">
        <f>input1!C10</f>
        <v>เด็กชายชยธร  อะทะไชย</v>
      </c>
      <c r="E10" s="35">
        <f>input1!D10</f>
        <v>1</v>
      </c>
      <c r="F10" s="60">
        <v>2</v>
      </c>
      <c r="G10" s="61">
        <v>0</v>
      </c>
      <c r="H10" s="61">
        <v>0</v>
      </c>
      <c r="I10" s="61">
        <v>1</v>
      </c>
      <c r="J10" s="62">
        <v>0</v>
      </c>
      <c r="K10" s="63">
        <v>0</v>
      </c>
      <c r="L10" s="61">
        <v>2</v>
      </c>
      <c r="M10" s="61">
        <v>0</v>
      </c>
      <c r="N10" s="61">
        <v>1</v>
      </c>
      <c r="O10" s="64">
        <v>0</v>
      </c>
      <c r="P10" s="60">
        <v>2</v>
      </c>
      <c r="Q10" s="61">
        <v>1</v>
      </c>
      <c r="R10" s="61">
        <v>0</v>
      </c>
      <c r="S10" s="61">
        <v>1</v>
      </c>
      <c r="T10" s="62">
        <v>0</v>
      </c>
      <c r="U10" s="63">
        <v>0</v>
      </c>
      <c r="V10" s="61">
        <v>1</v>
      </c>
      <c r="W10" s="61">
        <v>0</v>
      </c>
      <c r="X10" s="61">
        <v>0</v>
      </c>
      <c r="Y10" s="64">
        <v>1</v>
      </c>
      <c r="Z10" s="60">
        <v>0</v>
      </c>
      <c r="AA10" s="61">
        <v>0</v>
      </c>
      <c r="AB10" s="61">
        <v>1</v>
      </c>
      <c r="AC10" s="61">
        <v>0</v>
      </c>
      <c r="AD10" s="62">
        <v>1</v>
      </c>
      <c r="AE10" s="12">
        <f t="shared" si="0"/>
        <v>0</v>
      </c>
      <c r="AF10" s="23">
        <f t="shared" si="1"/>
        <v>0</v>
      </c>
      <c r="AG10" s="24">
        <f t="shared" si="10"/>
        <v>2</v>
      </c>
      <c r="AH10" s="24">
        <f t="shared" si="2"/>
        <v>3</v>
      </c>
      <c r="AI10" s="24">
        <f t="shared" si="3"/>
        <v>3</v>
      </c>
      <c r="AJ10" s="24" t="b">
        <f t="shared" si="11"/>
        <v>0</v>
      </c>
      <c r="AK10" s="24">
        <f t="shared" si="12"/>
        <v>3</v>
      </c>
      <c r="AL10" s="24">
        <f t="shared" si="4"/>
        <v>1</v>
      </c>
      <c r="AM10" s="24">
        <f t="shared" si="5"/>
        <v>1</v>
      </c>
      <c r="AN10" s="24">
        <f t="shared" si="13"/>
        <v>2</v>
      </c>
      <c r="AO10" s="24">
        <f t="shared" si="14"/>
        <v>3</v>
      </c>
      <c r="AP10" s="24">
        <f t="shared" si="6"/>
        <v>4</v>
      </c>
      <c r="AQ10" s="24">
        <f t="shared" si="7"/>
        <v>4</v>
      </c>
      <c r="AR10" s="24">
        <f t="shared" si="8"/>
        <v>6</v>
      </c>
      <c r="AS10" s="25">
        <f t="shared" si="9"/>
        <v>6</v>
      </c>
      <c r="AT10" s="3"/>
    </row>
    <row r="11" spans="1:46" s="4" customFormat="1" ht="18" customHeight="1">
      <c r="A11" s="35" t="s">
        <v>46</v>
      </c>
      <c r="B11" s="113" t="str">
        <f>input2!B11</f>
        <v>3/2</v>
      </c>
      <c r="C11" s="184" t="str">
        <f>input1!B11</f>
        <v>05038</v>
      </c>
      <c r="D11" s="116" t="str">
        <f>input1!C11</f>
        <v>เด็กชายวินัย  จอแยะ</v>
      </c>
      <c r="E11" s="35">
        <f>input1!D11</f>
        <v>1</v>
      </c>
      <c r="F11" s="65">
        <v>1</v>
      </c>
      <c r="G11" s="66">
        <v>1</v>
      </c>
      <c r="H11" s="66">
        <v>1</v>
      </c>
      <c r="I11" s="66">
        <v>2</v>
      </c>
      <c r="J11" s="67">
        <v>0</v>
      </c>
      <c r="K11" s="68">
        <v>2</v>
      </c>
      <c r="L11" s="66">
        <v>2</v>
      </c>
      <c r="M11" s="66">
        <v>1</v>
      </c>
      <c r="N11" s="66">
        <v>1</v>
      </c>
      <c r="O11" s="69">
        <v>1</v>
      </c>
      <c r="P11" s="65">
        <v>1</v>
      </c>
      <c r="Q11" s="66">
        <v>0</v>
      </c>
      <c r="R11" s="66">
        <v>1</v>
      </c>
      <c r="S11" s="66">
        <v>1</v>
      </c>
      <c r="T11" s="67">
        <v>0</v>
      </c>
      <c r="U11" s="68">
        <v>1</v>
      </c>
      <c r="V11" s="66">
        <v>1</v>
      </c>
      <c r="W11" s="66">
        <v>0</v>
      </c>
      <c r="X11" s="66">
        <v>2</v>
      </c>
      <c r="Y11" s="69">
        <v>1</v>
      </c>
      <c r="Z11" s="65">
        <v>2</v>
      </c>
      <c r="AA11" s="66">
        <v>0</v>
      </c>
      <c r="AB11" s="66">
        <v>1</v>
      </c>
      <c r="AC11" s="66">
        <v>0</v>
      </c>
      <c r="AD11" s="67">
        <v>2</v>
      </c>
      <c r="AE11" s="12">
        <f t="shared" si="0"/>
        <v>4</v>
      </c>
      <c r="AF11" s="23">
        <f t="shared" si="1"/>
        <v>4</v>
      </c>
      <c r="AG11" s="26">
        <f t="shared" si="10"/>
        <v>2</v>
      </c>
      <c r="AH11" s="24">
        <f t="shared" si="2"/>
        <v>2</v>
      </c>
      <c r="AI11" s="24">
        <f t="shared" si="3"/>
        <v>2</v>
      </c>
      <c r="AJ11" s="26">
        <f t="shared" si="11"/>
        <v>2</v>
      </c>
      <c r="AK11" s="26">
        <f t="shared" si="12"/>
        <v>2</v>
      </c>
      <c r="AL11" s="24">
        <f t="shared" si="4"/>
        <v>6</v>
      </c>
      <c r="AM11" s="24">
        <f t="shared" si="5"/>
        <v>6</v>
      </c>
      <c r="AN11" s="26">
        <f t="shared" si="13"/>
        <v>3</v>
      </c>
      <c r="AO11" s="26">
        <f t="shared" si="14"/>
        <v>3</v>
      </c>
      <c r="AP11" s="24">
        <f t="shared" si="6"/>
        <v>7</v>
      </c>
      <c r="AQ11" s="24">
        <f t="shared" si="7"/>
        <v>7</v>
      </c>
      <c r="AR11" s="24">
        <f t="shared" si="8"/>
        <v>6</v>
      </c>
      <c r="AS11" s="25">
        <f t="shared" si="9"/>
        <v>6</v>
      </c>
      <c r="AT11" s="3"/>
    </row>
    <row r="12" spans="1:46" s="4" customFormat="1" ht="18" customHeight="1">
      <c r="A12" s="35" t="s">
        <v>47</v>
      </c>
      <c r="B12" s="113" t="str">
        <f>input2!B12</f>
        <v>3/2</v>
      </c>
      <c r="C12" s="185" t="str">
        <f>input1!B12</f>
        <v>05080</v>
      </c>
      <c r="D12" s="115" t="str">
        <f>input1!C12</f>
        <v>เด็กชายเดชา  แซ่หลิ่ว</v>
      </c>
      <c r="E12" s="35">
        <f>input1!D12</f>
        <v>1</v>
      </c>
      <c r="F12" s="65"/>
      <c r="G12" s="66"/>
      <c r="H12" s="66"/>
      <c r="I12" s="66"/>
      <c r="J12" s="67"/>
      <c r="K12" s="68"/>
      <c r="L12" s="66"/>
      <c r="M12" s="66"/>
      <c r="N12" s="66"/>
      <c r="O12" s="69"/>
      <c r="P12" s="65"/>
      <c r="Q12" s="66"/>
      <c r="R12" s="66"/>
      <c r="S12" s="66"/>
      <c r="T12" s="67"/>
      <c r="U12" s="68"/>
      <c r="V12" s="66"/>
      <c r="W12" s="66"/>
      <c r="X12" s="66"/>
      <c r="Y12" s="69"/>
      <c r="Z12" s="65"/>
      <c r="AA12" s="66"/>
      <c r="AB12" s="66"/>
      <c r="AC12" s="66"/>
      <c r="AD12" s="67"/>
      <c r="AE12" s="12">
        <f t="shared" si="0"/>
        <v>0</v>
      </c>
      <c r="AF12" s="23">
        <f t="shared" si="1"/>
        <v>0</v>
      </c>
      <c r="AG12" s="26" t="b">
        <f t="shared" si="10"/>
        <v>0</v>
      </c>
      <c r="AH12" s="24">
        <f t="shared" si="2"/>
        <v>0</v>
      </c>
      <c r="AI12" s="24">
        <f t="shared" si="3"/>
        <v>0</v>
      </c>
      <c r="AJ12" s="26" t="b">
        <f t="shared" si="11"/>
        <v>0</v>
      </c>
      <c r="AK12" s="26" t="b">
        <f t="shared" si="12"/>
        <v>0</v>
      </c>
      <c r="AL12" s="24">
        <f t="shared" si="4"/>
        <v>0</v>
      </c>
      <c r="AM12" s="24">
        <f t="shared" si="5"/>
        <v>0</v>
      </c>
      <c r="AN12" s="26" t="b">
        <f t="shared" si="13"/>
        <v>0</v>
      </c>
      <c r="AO12" s="26" t="b">
        <f t="shared" si="14"/>
        <v>0</v>
      </c>
      <c r="AP12" s="24">
        <f t="shared" si="6"/>
        <v>0</v>
      </c>
      <c r="AQ12" s="24">
        <f t="shared" si="7"/>
        <v>0</v>
      </c>
      <c r="AR12" s="24">
        <f t="shared" si="8"/>
        <v>0</v>
      </c>
      <c r="AS12" s="25">
        <f t="shared" si="9"/>
        <v>0</v>
      </c>
      <c r="AT12" s="3"/>
    </row>
    <row r="13" spans="1:46" s="4" customFormat="1" ht="18" customHeight="1">
      <c r="A13" s="35" t="s">
        <v>48</v>
      </c>
      <c r="B13" s="113" t="str">
        <f>input2!B13</f>
        <v>3/2</v>
      </c>
      <c r="C13" s="184" t="str">
        <f>input1!B13</f>
        <v>05250</v>
      </c>
      <c r="D13" s="116" t="str">
        <f>input1!C13</f>
        <v>เด็กชายปริตต์  แซ่เล้า</v>
      </c>
      <c r="E13" s="35">
        <f>input1!D13</f>
        <v>1</v>
      </c>
      <c r="F13" s="60">
        <v>1</v>
      </c>
      <c r="G13" s="61">
        <v>2</v>
      </c>
      <c r="H13" s="61">
        <v>0</v>
      </c>
      <c r="I13" s="61">
        <v>2</v>
      </c>
      <c r="J13" s="62">
        <v>0</v>
      </c>
      <c r="K13" s="63">
        <v>0</v>
      </c>
      <c r="L13" s="61">
        <v>2</v>
      </c>
      <c r="M13" s="61">
        <v>0</v>
      </c>
      <c r="N13" s="61">
        <v>1</v>
      </c>
      <c r="O13" s="64">
        <v>1</v>
      </c>
      <c r="P13" s="60">
        <v>1</v>
      </c>
      <c r="Q13" s="61">
        <v>0</v>
      </c>
      <c r="R13" s="61">
        <v>0</v>
      </c>
      <c r="S13" s="61">
        <v>1</v>
      </c>
      <c r="T13" s="62">
        <v>0</v>
      </c>
      <c r="U13" s="63">
        <v>1</v>
      </c>
      <c r="V13" s="61">
        <v>2</v>
      </c>
      <c r="W13" s="61">
        <v>0</v>
      </c>
      <c r="X13" s="61">
        <v>1</v>
      </c>
      <c r="Y13" s="64">
        <v>0</v>
      </c>
      <c r="Z13" s="60">
        <v>1</v>
      </c>
      <c r="AA13" s="61">
        <v>0</v>
      </c>
      <c r="AB13" s="61">
        <v>2</v>
      </c>
      <c r="AC13" s="61">
        <v>1</v>
      </c>
      <c r="AD13" s="62">
        <v>1</v>
      </c>
      <c r="AE13" s="12">
        <f t="shared" si="0"/>
        <v>2</v>
      </c>
      <c r="AF13" s="23">
        <f t="shared" si="1"/>
        <v>2</v>
      </c>
      <c r="AG13" s="24">
        <f t="shared" si="10"/>
        <v>2</v>
      </c>
      <c r="AH13" s="24">
        <f t="shared" si="2"/>
        <v>2</v>
      </c>
      <c r="AI13" s="24">
        <f t="shared" si="3"/>
        <v>2</v>
      </c>
      <c r="AJ13" s="24">
        <f t="shared" si="11"/>
        <v>3</v>
      </c>
      <c r="AK13" s="24">
        <f t="shared" si="12"/>
        <v>3</v>
      </c>
      <c r="AL13" s="24">
        <f t="shared" si="4"/>
        <v>5</v>
      </c>
      <c r="AM13" s="24">
        <f t="shared" si="5"/>
        <v>5</v>
      </c>
      <c r="AN13" s="24">
        <f t="shared" si="13"/>
        <v>3</v>
      </c>
      <c r="AO13" s="24">
        <f t="shared" si="14"/>
        <v>3</v>
      </c>
      <c r="AP13" s="24">
        <f t="shared" si="6"/>
        <v>5</v>
      </c>
      <c r="AQ13" s="24">
        <f t="shared" si="7"/>
        <v>5</v>
      </c>
      <c r="AR13" s="24">
        <f t="shared" si="8"/>
        <v>6</v>
      </c>
      <c r="AS13" s="25">
        <f t="shared" si="9"/>
        <v>6</v>
      </c>
      <c r="AT13" s="3"/>
    </row>
    <row r="14" spans="1:46" s="4" customFormat="1" ht="18" customHeight="1" thickBot="1">
      <c r="A14" s="36" t="s">
        <v>49</v>
      </c>
      <c r="B14" s="119" t="str">
        <f>input2!B14</f>
        <v>3/2</v>
      </c>
      <c r="C14" s="186" t="str">
        <f>input1!B14</f>
        <v>05002</v>
      </c>
      <c r="D14" s="117" t="str">
        <f>input1!C14</f>
        <v>เด็กหญิงวาสนา  ยะฝั้น</v>
      </c>
      <c r="E14" s="36">
        <f>input1!D14</f>
        <v>2</v>
      </c>
      <c r="F14" s="103">
        <v>1</v>
      </c>
      <c r="G14" s="104">
        <v>1</v>
      </c>
      <c r="H14" s="104">
        <v>1</v>
      </c>
      <c r="I14" s="104">
        <v>1</v>
      </c>
      <c r="J14" s="105">
        <v>1</v>
      </c>
      <c r="K14" s="106">
        <v>0</v>
      </c>
      <c r="L14" s="104">
        <v>1</v>
      </c>
      <c r="M14" s="104">
        <v>1</v>
      </c>
      <c r="N14" s="104">
        <v>0</v>
      </c>
      <c r="O14" s="107">
        <v>1</v>
      </c>
      <c r="P14" s="103">
        <v>0</v>
      </c>
      <c r="Q14" s="104">
        <v>1</v>
      </c>
      <c r="R14" s="104">
        <v>1</v>
      </c>
      <c r="S14" s="104">
        <v>2</v>
      </c>
      <c r="T14" s="105">
        <v>2</v>
      </c>
      <c r="U14" s="106">
        <v>2</v>
      </c>
      <c r="V14" s="104">
        <v>2</v>
      </c>
      <c r="W14" s="104">
        <v>0</v>
      </c>
      <c r="X14" s="104">
        <v>1</v>
      </c>
      <c r="Y14" s="107">
        <v>1</v>
      </c>
      <c r="Z14" s="103">
        <v>1</v>
      </c>
      <c r="AA14" s="104">
        <v>0</v>
      </c>
      <c r="AB14" s="104">
        <v>1</v>
      </c>
      <c r="AC14" s="104">
        <v>2</v>
      </c>
      <c r="AD14" s="105">
        <v>1</v>
      </c>
      <c r="AE14" s="93">
        <f t="shared" si="0"/>
        <v>7</v>
      </c>
      <c r="AF14" s="101">
        <f t="shared" si="1"/>
        <v>7</v>
      </c>
      <c r="AG14" s="94">
        <f aca="true" t="shared" si="15" ref="AG14:AG23">IF(L14=3,1,IF(L14=2,2,IF(L14=1,3)))</f>
        <v>3</v>
      </c>
      <c r="AH14" s="95">
        <f t="shared" si="2"/>
        <v>3</v>
      </c>
      <c r="AI14" s="95">
        <f t="shared" si="3"/>
        <v>3</v>
      </c>
      <c r="AJ14" s="94">
        <f aca="true" t="shared" si="16" ref="AJ14:AJ23">IF(Z14=3,1,IF(Z14=2,2,IF(Z14=1,3)))</f>
        <v>3</v>
      </c>
      <c r="AK14" s="94">
        <f aca="true" t="shared" si="17" ref="AK14:AK23">IF(AD14=3,1,IF(AD14=2,2,IF(AD14=1,3)))</f>
        <v>3</v>
      </c>
      <c r="AL14" s="95">
        <f t="shared" si="4"/>
        <v>6</v>
      </c>
      <c r="AM14" s="95">
        <f t="shared" si="5"/>
        <v>6</v>
      </c>
      <c r="AN14" s="94" t="b">
        <f aca="true" t="shared" si="18" ref="AN14:AN23">IF(P14=3,1,IF(P14=2,2,IF(P14=1,3)))</f>
        <v>0</v>
      </c>
      <c r="AO14" s="94">
        <f aca="true" t="shared" si="19" ref="AO14:AO23">IF(S14=3,1,IF(S14=2,2,IF(S14=1,3)))</f>
        <v>2</v>
      </c>
      <c r="AP14" s="95">
        <f t="shared" si="6"/>
        <v>4</v>
      </c>
      <c r="AQ14" s="95">
        <f t="shared" si="7"/>
        <v>4</v>
      </c>
      <c r="AR14" s="95">
        <f t="shared" si="8"/>
        <v>5</v>
      </c>
      <c r="AS14" s="102">
        <f t="shared" si="9"/>
        <v>5</v>
      </c>
      <c r="AT14" s="3"/>
    </row>
    <row r="15" spans="1:46" s="4" customFormat="1" ht="18" customHeight="1">
      <c r="A15" s="35" t="s">
        <v>50</v>
      </c>
      <c r="B15" s="113" t="str">
        <f>input2!B15</f>
        <v>3/2</v>
      </c>
      <c r="C15" s="185" t="str">
        <f>input1!B15</f>
        <v>05004</v>
      </c>
      <c r="D15" s="115" t="str">
        <f>input1!C15</f>
        <v>เด็กหญิงธันยรักษ์  สุโลพันธ์</v>
      </c>
      <c r="E15" s="35">
        <f>input1!D15</f>
        <v>2</v>
      </c>
      <c r="F15" s="60">
        <v>1</v>
      </c>
      <c r="G15" s="61">
        <v>1</v>
      </c>
      <c r="H15" s="61">
        <v>1</v>
      </c>
      <c r="I15" s="61">
        <v>1</v>
      </c>
      <c r="J15" s="62">
        <v>1</v>
      </c>
      <c r="K15" s="63">
        <v>0</v>
      </c>
      <c r="L15" s="61">
        <v>1</v>
      </c>
      <c r="M15" s="61">
        <v>1</v>
      </c>
      <c r="N15" s="61">
        <v>1</v>
      </c>
      <c r="O15" s="64">
        <v>0</v>
      </c>
      <c r="P15" s="60">
        <v>1</v>
      </c>
      <c r="Q15" s="61">
        <v>0</v>
      </c>
      <c r="R15" s="61">
        <v>1</v>
      </c>
      <c r="S15" s="61">
        <v>1</v>
      </c>
      <c r="T15" s="62">
        <v>1</v>
      </c>
      <c r="U15" s="63">
        <v>1</v>
      </c>
      <c r="V15" s="61">
        <v>1</v>
      </c>
      <c r="W15" s="61">
        <v>0</v>
      </c>
      <c r="X15" s="61">
        <v>0</v>
      </c>
      <c r="Y15" s="64">
        <v>1</v>
      </c>
      <c r="Z15" s="60">
        <v>1</v>
      </c>
      <c r="AA15" s="61">
        <v>0</v>
      </c>
      <c r="AB15" s="61">
        <v>2</v>
      </c>
      <c r="AC15" s="61">
        <v>0</v>
      </c>
      <c r="AD15" s="62">
        <v>1</v>
      </c>
      <c r="AE15" s="12">
        <f t="shared" si="0"/>
        <v>4</v>
      </c>
      <c r="AF15" s="23">
        <f t="shared" si="1"/>
        <v>4</v>
      </c>
      <c r="AG15" s="24">
        <f t="shared" si="15"/>
        <v>3</v>
      </c>
      <c r="AH15" s="24">
        <f t="shared" si="2"/>
        <v>2</v>
      </c>
      <c r="AI15" s="24">
        <f t="shared" si="3"/>
        <v>2</v>
      </c>
      <c r="AJ15" s="24">
        <f t="shared" si="16"/>
        <v>3</v>
      </c>
      <c r="AK15" s="24">
        <f t="shared" si="17"/>
        <v>3</v>
      </c>
      <c r="AL15" s="24">
        <f t="shared" si="4"/>
        <v>4</v>
      </c>
      <c r="AM15" s="24">
        <f t="shared" si="5"/>
        <v>4</v>
      </c>
      <c r="AN15" s="24">
        <f t="shared" si="18"/>
        <v>3</v>
      </c>
      <c r="AO15" s="24">
        <f t="shared" si="19"/>
        <v>3</v>
      </c>
      <c r="AP15" s="24">
        <f t="shared" si="6"/>
        <v>4</v>
      </c>
      <c r="AQ15" s="24">
        <f t="shared" si="7"/>
        <v>4</v>
      </c>
      <c r="AR15" s="24">
        <f t="shared" si="8"/>
        <v>5</v>
      </c>
      <c r="AS15" s="25">
        <f t="shared" si="9"/>
        <v>5</v>
      </c>
      <c r="AT15" s="3"/>
    </row>
    <row r="16" spans="1:46" s="4" customFormat="1" ht="18" customHeight="1">
      <c r="A16" s="35" t="s">
        <v>51</v>
      </c>
      <c r="B16" s="113" t="str">
        <f>input2!B16</f>
        <v>3/2</v>
      </c>
      <c r="C16" s="184" t="str">
        <f>input1!B16</f>
        <v>05005</v>
      </c>
      <c r="D16" s="116" t="str">
        <f>input1!C16</f>
        <v>เด็กหญิงสกาวรัตน์  ศรีกอน</v>
      </c>
      <c r="E16" s="35">
        <f>input1!D16</f>
        <v>2</v>
      </c>
      <c r="F16" s="65">
        <v>2</v>
      </c>
      <c r="G16" s="66">
        <v>1</v>
      </c>
      <c r="H16" s="66">
        <v>0</v>
      </c>
      <c r="I16" s="66">
        <v>2</v>
      </c>
      <c r="J16" s="67">
        <v>0</v>
      </c>
      <c r="K16" s="68">
        <v>1</v>
      </c>
      <c r="L16" s="66">
        <v>1</v>
      </c>
      <c r="M16" s="66">
        <v>0</v>
      </c>
      <c r="N16" s="66">
        <v>2</v>
      </c>
      <c r="O16" s="69">
        <v>1</v>
      </c>
      <c r="P16" s="65">
        <v>1</v>
      </c>
      <c r="Q16" s="66">
        <v>0</v>
      </c>
      <c r="R16" s="66">
        <v>0</v>
      </c>
      <c r="S16" s="66">
        <v>1</v>
      </c>
      <c r="T16" s="67">
        <v>0</v>
      </c>
      <c r="U16" s="68">
        <v>0</v>
      </c>
      <c r="V16" s="66">
        <v>2</v>
      </c>
      <c r="W16" s="66">
        <v>0</v>
      </c>
      <c r="X16" s="66">
        <v>2</v>
      </c>
      <c r="Y16" s="69">
        <v>2</v>
      </c>
      <c r="Z16" s="65">
        <v>2</v>
      </c>
      <c r="AA16" s="66">
        <v>0</v>
      </c>
      <c r="AB16" s="66">
        <v>1</v>
      </c>
      <c r="AC16" s="66">
        <v>1</v>
      </c>
      <c r="AD16" s="67">
        <v>2</v>
      </c>
      <c r="AE16" s="12">
        <f t="shared" si="0"/>
        <v>1</v>
      </c>
      <c r="AF16" s="23">
        <f t="shared" si="1"/>
        <v>1</v>
      </c>
      <c r="AG16" s="26">
        <f t="shared" si="15"/>
        <v>3</v>
      </c>
      <c r="AH16" s="24">
        <f t="shared" si="2"/>
        <v>1</v>
      </c>
      <c r="AI16" s="24">
        <f t="shared" si="3"/>
        <v>1</v>
      </c>
      <c r="AJ16" s="26">
        <f t="shared" si="16"/>
        <v>2</v>
      </c>
      <c r="AK16" s="26">
        <f t="shared" si="17"/>
        <v>2</v>
      </c>
      <c r="AL16" s="24">
        <f t="shared" si="4"/>
        <v>6</v>
      </c>
      <c r="AM16" s="24">
        <f t="shared" si="5"/>
        <v>6</v>
      </c>
      <c r="AN16" s="26">
        <f t="shared" si="18"/>
        <v>3</v>
      </c>
      <c r="AO16" s="26">
        <f t="shared" si="19"/>
        <v>3</v>
      </c>
      <c r="AP16" s="24">
        <f t="shared" si="6"/>
        <v>6</v>
      </c>
      <c r="AQ16" s="24">
        <f t="shared" si="7"/>
        <v>6</v>
      </c>
      <c r="AR16" s="24">
        <f t="shared" si="8"/>
        <v>10</v>
      </c>
      <c r="AS16" s="25">
        <f t="shared" si="9"/>
        <v>10</v>
      </c>
      <c r="AT16" s="3"/>
    </row>
    <row r="17" spans="1:46" s="4" customFormat="1" ht="18" customHeight="1">
      <c r="A17" s="35" t="s">
        <v>52</v>
      </c>
      <c r="B17" s="113" t="str">
        <f>input2!B17</f>
        <v>3/2</v>
      </c>
      <c r="C17" s="185" t="str">
        <f>input1!B17</f>
        <v>05017</v>
      </c>
      <c r="D17" s="115" t="str">
        <f>input1!C17</f>
        <v>เด็กหญิงเมทินี  สายสุวรรณ์</v>
      </c>
      <c r="E17" s="35">
        <f>input1!D17</f>
        <v>2</v>
      </c>
      <c r="F17" s="65">
        <v>1</v>
      </c>
      <c r="G17" s="66">
        <v>1</v>
      </c>
      <c r="H17" s="66">
        <v>0</v>
      </c>
      <c r="I17" s="66">
        <v>2</v>
      </c>
      <c r="J17" s="67">
        <v>1</v>
      </c>
      <c r="K17" s="68">
        <v>1</v>
      </c>
      <c r="L17" s="66">
        <v>1</v>
      </c>
      <c r="M17" s="66">
        <v>1</v>
      </c>
      <c r="N17" s="66">
        <v>1</v>
      </c>
      <c r="O17" s="69">
        <v>0</v>
      </c>
      <c r="P17" s="65">
        <v>2</v>
      </c>
      <c r="Q17" s="66">
        <v>0</v>
      </c>
      <c r="R17" s="66">
        <v>0</v>
      </c>
      <c r="S17" s="66">
        <v>1</v>
      </c>
      <c r="T17" s="67">
        <v>0</v>
      </c>
      <c r="U17" s="68">
        <v>1</v>
      </c>
      <c r="V17" s="66">
        <v>1</v>
      </c>
      <c r="W17" s="66">
        <v>0</v>
      </c>
      <c r="X17" s="66">
        <v>1</v>
      </c>
      <c r="Y17" s="69">
        <v>1</v>
      </c>
      <c r="Z17" s="65">
        <v>1</v>
      </c>
      <c r="AA17" s="66">
        <v>0</v>
      </c>
      <c r="AB17" s="66">
        <v>1</v>
      </c>
      <c r="AC17" s="66">
        <v>1</v>
      </c>
      <c r="AD17" s="67">
        <v>2</v>
      </c>
      <c r="AE17" s="12">
        <f t="shared" si="0"/>
        <v>3</v>
      </c>
      <c r="AF17" s="23">
        <f t="shared" si="1"/>
        <v>3</v>
      </c>
      <c r="AG17" s="26">
        <f t="shared" si="15"/>
        <v>3</v>
      </c>
      <c r="AH17" s="24">
        <f t="shared" si="2"/>
        <v>2</v>
      </c>
      <c r="AI17" s="24">
        <f t="shared" si="3"/>
        <v>2</v>
      </c>
      <c r="AJ17" s="26">
        <f t="shared" si="16"/>
        <v>3</v>
      </c>
      <c r="AK17" s="26">
        <f t="shared" si="17"/>
        <v>2</v>
      </c>
      <c r="AL17" s="24">
        <f t="shared" si="4"/>
        <v>4</v>
      </c>
      <c r="AM17" s="24">
        <f t="shared" si="5"/>
        <v>4</v>
      </c>
      <c r="AN17" s="26">
        <f t="shared" si="18"/>
        <v>2</v>
      </c>
      <c r="AO17" s="26">
        <f t="shared" si="19"/>
        <v>3</v>
      </c>
      <c r="AP17" s="24">
        <f t="shared" si="6"/>
        <v>6</v>
      </c>
      <c r="AQ17" s="24">
        <f t="shared" si="7"/>
        <v>6</v>
      </c>
      <c r="AR17" s="24">
        <f t="shared" si="8"/>
        <v>6</v>
      </c>
      <c r="AS17" s="25">
        <f t="shared" si="9"/>
        <v>6</v>
      </c>
      <c r="AT17" s="3"/>
    </row>
    <row r="18" spans="1:46" s="4" customFormat="1" ht="18" customHeight="1">
      <c r="A18" s="35" t="s">
        <v>53</v>
      </c>
      <c r="B18" s="113" t="str">
        <f>input2!B18</f>
        <v>3/2</v>
      </c>
      <c r="C18" s="184" t="str">
        <f>input1!B18</f>
        <v>05020</v>
      </c>
      <c r="D18" s="116" t="str">
        <f>input1!C18</f>
        <v>เด็กหญิงกัญญาณัฐ  มโนตา</v>
      </c>
      <c r="E18" s="35">
        <f>input1!D18</f>
        <v>2</v>
      </c>
      <c r="F18" s="60">
        <v>1</v>
      </c>
      <c r="G18" s="61">
        <v>0</v>
      </c>
      <c r="H18" s="61">
        <v>2</v>
      </c>
      <c r="I18" s="61">
        <v>2</v>
      </c>
      <c r="J18" s="62">
        <v>0</v>
      </c>
      <c r="K18" s="63">
        <v>0</v>
      </c>
      <c r="L18" s="61">
        <v>1</v>
      </c>
      <c r="M18" s="61">
        <v>2</v>
      </c>
      <c r="N18" s="61">
        <v>1</v>
      </c>
      <c r="O18" s="64">
        <v>1</v>
      </c>
      <c r="P18" s="60">
        <v>0</v>
      </c>
      <c r="Q18" s="61">
        <v>0</v>
      </c>
      <c r="R18" s="61">
        <v>0</v>
      </c>
      <c r="S18" s="61">
        <v>0</v>
      </c>
      <c r="T18" s="62">
        <v>0</v>
      </c>
      <c r="U18" s="63">
        <v>1</v>
      </c>
      <c r="V18" s="61">
        <v>2</v>
      </c>
      <c r="W18" s="61">
        <v>0</v>
      </c>
      <c r="X18" s="61">
        <v>0</v>
      </c>
      <c r="Y18" s="64">
        <v>0</v>
      </c>
      <c r="Z18" s="60">
        <v>2</v>
      </c>
      <c r="AA18" s="61">
        <v>2</v>
      </c>
      <c r="AB18" s="61">
        <v>0</v>
      </c>
      <c r="AC18" s="61">
        <v>1</v>
      </c>
      <c r="AD18" s="62">
        <v>1</v>
      </c>
      <c r="AE18" s="12">
        <f t="shared" si="0"/>
        <v>6</v>
      </c>
      <c r="AF18" s="23">
        <f t="shared" si="1"/>
        <v>6</v>
      </c>
      <c r="AG18" s="24">
        <f>IF(L18=3,1,IF(L18=2,2,IF(L18=1,3)))</f>
        <v>3</v>
      </c>
      <c r="AH18" s="24">
        <f t="shared" si="2"/>
        <v>3</v>
      </c>
      <c r="AI18" s="24">
        <f t="shared" si="3"/>
        <v>3</v>
      </c>
      <c r="AJ18" s="24">
        <f>IF(Z18=3,1,IF(Z18=2,2,IF(Z18=1,3)))</f>
        <v>2</v>
      </c>
      <c r="AK18" s="24">
        <f>IF(AD18=3,1,IF(AD18=2,2,IF(AD18=1,3)))</f>
        <v>3</v>
      </c>
      <c r="AL18" s="24">
        <f t="shared" si="4"/>
        <v>4</v>
      </c>
      <c r="AM18" s="24">
        <f t="shared" si="5"/>
        <v>4</v>
      </c>
      <c r="AN18" s="24" t="b">
        <f>IF(P18=3,1,IF(P18=2,2,IF(P18=1,3)))</f>
        <v>0</v>
      </c>
      <c r="AO18" s="24" t="b">
        <f>IF(S18=3,1,IF(S18=2,2,IF(S18=1,3)))</f>
        <v>0</v>
      </c>
      <c r="AP18" s="24">
        <f t="shared" si="6"/>
        <v>0</v>
      </c>
      <c r="AQ18" s="24">
        <f t="shared" si="7"/>
        <v>0</v>
      </c>
      <c r="AR18" s="24">
        <f t="shared" si="8"/>
        <v>6</v>
      </c>
      <c r="AS18" s="25">
        <f t="shared" si="9"/>
        <v>6</v>
      </c>
      <c r="AT18" s="3"/>
    </row>
    <row r="19" spans="1:46" s="4" customFormat="1" ht="18" customHeight="1" thickBot="1">
      <c r="A19" s="36" t="s">
        <v>54</v>
      </c>
      <c r="B19" s="119" t="str">
        <f>input2!B19</f>
        <v>3/2</v>
      </c>
      <c r="C19" s="186" t="str">
        <f>input1!B19</f>
        <v>05021</v>
      </c>
      <c r="D19" s="117" t="str">
        <f>input1!C19</f>
        <v>เด็กหญิงบุษยมาส  ศรีทองคำ</v>
      </c>
      <c r="E19" s="36">
        <f>input1!D19</f>
        <v>2</v>
      </c>
      <c r="F19" s="103">
        <v>2</v>
      </c>
      <c r="G19" s="104">
        <v>2</v>
      </c>
      <c r="H19" s="104">
        <v>0</v>
      </c>
      <c r="I19" s="104">
        <v>1</v>
      </c>
      <c r="J19" s="105">
        <v>0</v>
      </c>
      <c r="K19" s="106">
        <v>0</v>
      </c>
      <c r="L19" s="104">
        <v>2</v>
      </c>
      <c r="M19" s="104">
        <v>0</v>
      </c>
      <c r="N19" s="104">
        <v>2</v>
      </c>
      <c r="O19" s="107">
        <v>0</v>
      </c>
      <c r="P19" s="103">
        <v>2</v>
      </c>
      <c r="Q19" s="104">
        <v>0</v>
      </c>
      <c r="R19" s="104">
        <v>0</v>
      </c>
      <c r="S19" s="104">
        <v>2</v>
      </c>
      <c r="T19" s="105">
        <v>1</v>
      </c>
      <c r="U19" s="106">
        <v>1</v>
      </c>
      <c r="V19" s="104">
        <v>1</v>
      </c>
      <c r="W19" s="104">
        <v>0</v>
      </c>
      <c r="X19" s="104">
        <v>0</v>
      </c>
      <c r="Y19" s="107">
        <v>1</v>
      </c>
      <c r="Z19" s="103">
        <v>0</v>
      </c>
      <c r="AA19" s="104">
        <v>0</v>
      </c>
      <c r="AB19" s="104">
        <v>2</v>
      </c>
      <c r="AC19" s="104">
        <v>2</v>
      </c>
      <c r="AD19" s="105">
        <v>0</v>
      </c>
      <c r="AE19" s="93">
        <f t="shared" si="0"/>
        <v>3</v>
      </c>
      <c r="AF19" s="101">
        <f t="shared" si="1"/>
        <v>3</v>
      </c>
      <c r="AG19" s="94">
        <f t="shared" si="15"/>
        <v>2</v>
      </c>
      <c r="AH19" s="95">
        <f t="shared" si="2"/>
        <v>2</v>
      </c>
      <c r="AI19" s="95">
        <f t="shared" si="3"/>
        <v>2</v>
      </c>
      <c r="AJ19" s="94" t="b">
        <f t="shared" si="16"/>
        <v>0</v>
      </c>
      <c r="AK19" s="94" t="b">
        <f t="shared" si="17"/>
        <v>0</v>
      </c>
      <c r="AL19" s="95">
        <f t="shared" si="4"/>
        <v>3</v>
      </c>
      <c r="AM19" s="95">
        <f t="shared" si="5"/>
        <v>3</v>
      </c>
      <c r="AN19" s="94">
        <f t="shared" si="18"/>
        <v>2</v>
      </c>
      <c r="AO19" s="94">
        <f t="shared" si="19"/>
        <v>2</v>
      </c>
      <c r="AP19" s="95">
        <f t="shared" si="6"/>
        <v>6</v>
      </c>
      <c r="AQ19" s="95">
        <f t="shared" si="7"/>
        <v>6</v>
      </c>
      <c r="AR19" s="95">
        <f t="shared" si="8"/>
        <v>7</v>
      </c>
      <c r="AS19" s="102">
        <f t="shared" si="9"/>
        <v>7</v>
      </c>
      <c r="AT19" s="3"/>
    </row>
    <row r="20" spans="1:46" s="4" customFormat="1" ht="18" customHeight="1">
      <c r="A20" s="35" t="s">
        <v>55</v>
      </c>
      <c r="B20" s="113" t="str">
        <f>input2!B20</f>
        <v>3/2</v>
      </c>
      <c r="C20" s="185" t="str">
        <f>input1!B20</f>
        <v>05040</v>
      </c>
      <c r="D20" s="115" t="str">
        <f>input1!C20</f>
        <v>เด็กหญิงนิลาวัลย์  แซ่หวาง</v>
      </c>
      <c r="E20" s="35">
        <f>input1!D20</f>
        <v>2</v>
      </c>
      <c r="F20" s="60">
        <v>2</v>
      </c>
      <c r="G20" s="61">
        <v>2</v>
      </c>
      <c r="H20" s="61">
        <v>1</v>
      </c>
      <c r="I20" s="61">
        <v>2</v>
      </c>
      <c r="J20" s="62">
        <v>0</v>
      </c>
      <c r="K20" s="63">
        <v>0</v>
      </c>
      <c r="L20" s="61">
        <v>1</v>
      </c>
      <c r="M20" s="61">
        <v>0</v>
      </c>
      <c r="N20" s="61">
        <v>1</v>
      </c>
      <c r="O20" s="64">
        <v>1</v>
      </c>
      <c r="P20" s="60">
        <v>2</v>
      </c>
      <c r="Q20" s="61">
        <v>0</v>
      </c>
      <c r="R20" s="61">
        <v>1</v>
      </c>
      <c r="S20" s="61">
        <v>2</v>
      </c>
      <c r="T20" s="62">
        <v>1</v>
      </c>
      <c r="U20" s="63">
        <v>1</v>
      </c>
      <c r="V20" s="61">
        <v>2</v>
      </c>
      <c r="W20" s="61">
        <v>0</v>
      </c>
      <c r="X20" s="61">
        <v>1</v>
      </c>
      <c r="Y20" s="64">
        <v>1</v>
      </c>
      <c r="Z20" s="60">
        <v>2</v>
      </c>
      <c r="AA20" s="61">
        <v>0</v>
      </c>
      <c r="AB20" s="61">
        <v>1</v>
      </c>
      <c r="AC20" s="61">
        <v>2</v>
      </c>
      <c r="AD20" s="62">
        <v>2</v>
      </c>
      <c r="AE20" s="12">
        <f t="shared" si="0"/>
        <v>5</v>
      </c>
      <c r="AF20" s="23">
        <f t="shared" si="1"/>
        <v>5</v>
      </c>
      <c r="AG20" s="24">
        <f t="shared" si="15"/>
        <v>3</v>
      </c>
      <c r="AH20" s="24">
        <f t="shared" si="2"/>
        <v>1</v>
      </c>
      <c r="AI20" s="24">
        <f t="shared" si="3"/>
        <v>1</v>
      </c>
      <c r="AJ20" s="24">
        <f t="shared" si="16"/>
        <v>2</v>
      </c>
      <c r="AK20" s="24">
        <f t="shared" si="17"/>
        <v>2</v>
      </c>
      <c r="AL20" s="24">
        <f t="shared" si="4"/>
        <v>8</v>
      </c>
      <c r="AM20" s="24">
        <f t="shared" si="5"/>
        <v>8</v>
      </c>
      <c r="AN20" s="24">
        <f t="shared" si="18"/>
        <v>2</v>
      </c>
      <c r="AO20" s="24">
        <f t="shared" si="19"/>
        <v>2</v>
      </c>
      <c r="AP20" s="24">
        <f t="shared" si="6"/>
        <v>6</v>
      </c>
      <c r="AQ20" s="24">
        <f t="shared" si="7"/>
        <v>6</v>
      </c>
      <c r="AR20" s="24">
        <f t="shared" si="8"/>
        <v>8</v>
      </c>
      <c r="AS20" s="25">
        <f t="shared" si="9"/>
        <v>8</v>
      </c>
      <c r="AT20" s="3"/>
    </row>
    <row r="21" spans="1:71" s="4" customFormat="1" ht="18" customHeight="1">
      <c r="A21" s="35" t="s">
        <v>10</v>
      </c>
      <c r="B21" s="113" t="str">
        <f>input2!B21</f>
        <v>3/2</v>
      </c>
      <c r="C21" s="184" t="str">
        <f>input1!B21</f>
        <v>05042</v>
      </c>
      <c r="D21" s="116" t="str">
        <f>input1!C21</f>
        <v>เด็กหญิงปนัดดา  ไวทยาคม</v>
      </c>
      <c r="E21" s="35">
        <f>input1!D21</f>
        <v>2</v>
      </c>
      <c r="F21" s="65">
        <v>2</v>
      </c>
      <c r="G21" s="66">
        <v>1</v>
      </c>
      <c r="H21" s="66">
        <v>2</v>
      </c>
      <c r="I21" s="66">
        <v>0</v>
      </c>
      <c r="J21" s="67">
        <v>2</v>
      </c>
      <c r="K21" s="68">
        <v>2</v>
      </c>
      <c r="L21" s="66">
        <v>0</v>
      </c>
      <c r="M21" s="66">
        <v>2</v>
      </c>
      <c r="N21" s="66">
        <v>1</v>
      </c>
      <c r="O21" s="69">
        <v>0</v>
      </c>
      <c r="P21" s="65">
        <v>2</v>
      </c>
      <c r="Q21" s="66">
        <v>0</v>
      </c>
      <c r="R21" s="66">
        <v>1</v>
      </c>
      <c r="S21" s="66">
        <v>0</v>
      </c>
      <c r="T21" s="67">
        <v>1</v>
      </c>
      <c r="U21" s="68">
        <v>2</v>
      </c>
      <c r="V21" s="66">
        <v>1</v>
      </c>
      <c r="W21" s="66">
        <v>0</v>
      </c>
      <c r="X21" s="66">
        <v>0</v>
      </c>
      <c r="Y21" s="69">
        <v>1</v>
      </c>
      <c r="Z21" s="65">
        <v>2</v>
      </c>
      <c r="AA21" s="66">
        <v>0</v>
      </c>
      <c r="AB21" s="66">
        <v>1</v>
      </c>
      <c r="AC21" s="66">
        <v>2</v>
      </c>
      <c r="AD21" s="67">
        <v>1</v>
      </c>
      <c r="AE21" s="12">
        <f t="shared" si="0"/>
        <v>9</v>
      </c>
      <c r="AF21" s="23">
        <f t="shared" si="1"/>
        <v>9</v>
      </c>
      <c r="AG21" s="26" t="b">
        <f>IF(L21=3,1,IF(L21=2,2,IF(L21=1,3)))</f>
        <v>0</v>
      </c>
      <c r="AH21" s="24">
        <f t="shared" si="2"/>
        <v>2</v>
      </c>
      <c r="AI21" s="24">
        <f t="shared" si="3"/>
        <v>2</v>
      </c>
      <c r="AJ21" s="26">
        <f>IF(Z21=3,1,IF(Z21=2,2,IF(Z21=1,3)))</f>
        <v>2</v>
      </c>
      <c r="AK21" s="26">
        <f>IF(AD21=3,1,IF(AD21=2,2,IF(AD21=1,3)))</f>
        <v>3</v>
      </c>
      <c r="AL21" s="24">
        <f t="shared" si="4"/>
        <v>5</v>
      </c>
      <c r="AM21" s="24">
        <f t="shared" si="5"/>
        <v>5</v>
      </c>
      <c r="AN21" s="26">
        <f>IF(P21=3,1,IF(P21=2,2,IF(P21=1,3)))</f>
        <v>2</v>
      </c>
      <c r="AO21" s="26" t="b">
        <f>IF(S21=3,1,IF(S21=2,2,IF(S21=1,3)))</f>
        <v>0</v>
      </c>
      <c r="AP21" s="24">
        <f t="shared" si="6"/>
        <v>5</v>
      </c>
      <c r="AQ21" s="24">
        <f t="shared" si="7"/>
        <v>5</v>
      </c>
      <c r="AR21" s="24">
        <f t="shared" si="8"/>
        <v>5</v>
      </c>
      <c r="AS21" s="25">
        <f t="shared" si="9"/>
        <v>5</v>
      </c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</row>
    <row r="22" spans="1:71" s="4" customFormat="1" ht="18" customHeight="1">
      <c r="A22" s="35" t="s">
        <v>11</v>
      </c>
      <c r="B22" s="113" t="str">
        <f>input2!B22</f>
        <v>3/2</v>
      </c>
      <c r="C22" s="185" t="str">
        <f>input1!B22</f>
        <v>05044</v>
      </c>
      <c r="D22" s="115" t="str">
        <f>input1!C22</f>
        <v>เด็กหญิงสลิลญา  ท้าวผาบ</v>
      </c>
      <c r="E22" s="35">
        <f>input1!D22</f>
        <v>2</v>
      </c>
      <c r="F22" s="65">
        <v>2</v>
      </c>
      <c r="G22" s="66">
        <v>0</v>
      </c>
      <c r="H22" s="66">
        <v>1</v>
      </c>
      <c r="I22" s="66">
        <v>2</v>
      </c>
      <c r="J22" s="67">
        <v>0</v>
      </c>
      <c r="K22" s="68">
        <v>0</v>
      </c>
      <c r="L22" s="66">
        <v>1</v>
      </c>
      <c r="M22" s="66">
        <v>1</v>
      </c>
      <c r="N22" s="66">
        <v>2</v>
      </c>
      <c r="O22" s="69">
        <v>0</v>
      </c>
      <c r="P22" s="65">
        <v>2</v>
      </c>
      <c r="Q22" s="66">
        <v>0</v>
      </c>
      <c r="R22" s="66">
        <v>0</v>
      </c>
      <c r="S22" s="66">
        <v>1</v>
      </c>
      <c r="T22" s="67">
        <v>0</v>
      </c>
      <c r="U22" s="68">
        <v>0</v>
      </c>
      <c r="V22" s="66">
        <v>2</v>
      </c>
      <c r="W22" s="66">
        <v>0</v>
      </c>
      <c r="X22" s="66">
        <v>0</v>
      </c>
      <c r="Y22" s="69">
        <v>1</v>
      </c>
      <c r="Z22" s="65">
        <v>2</v>
      </c>
      <c r="AA22" s="66">
        <v>0</v>
      </c>
      <c r="AB22" s="66">
        <v>1</v>
      </c>
      <c r="AC22" s="66">
        <v>0</v>
      </c>
      <c r="AD22" s="67">
        <v>2</v>
      </c>
      <c r="AE22" s="12">
        <f t="shared" si="0"/>
        <v>2</v>
      </c>
      <c r="AF22" s="23">
        <f t="shared" si="1"/>
        <v>2</v>
      </c>
      <c r="AG22" s="26">
        <f t="shared" si="15"/>
        <v>3</v>
      </c>
      <c r="AH22" s="24">
        <f t="shared" si="2"/>
        <v>1</v>
      </c>
      <c r="AI22" s="24">
        <f t="shared" si="3"/>
        <v>1</v>
      </c>
      <c r="AJ22" s="26">
        <f t="shared" si="16"/>
        <v>2</v>
      </c>
      <c r="AK22" s="26">
        <f t="shared" si="17"/>
        <v>2</v>
      </c>
      <c r="AL22" s="24">
        <f t="shared" si="4"/>
        <v>4</v>
      </c>
      <c r="AM22" s="24">
        <f t="shared" si="5"/>
        <v>4</v>
      </c>
      <c r="AN22" s="26">
        <f t="shared" si="18"/>
        <v>2</v>
      </c>
      <c r="AO22" s="26">
        <f t="shared" si="19"/>
        <v>3</v>
      </c>
      <c r="AP22" s="24">
        <f t="shared" si="6"/>
        <v>4</v>
      </c>
      <c r="AQ22" s="24">
        <f t="shared" si="7"/>
        <v>4</v>
      </c>
      <c r="AR22" s="24">
        <f t="shared" si="8"/>
        <v>9</v>
      </c>
      <c r="AS22" s="25">
        <f t="shared" si="9"/>
        <v>9</v>
      </c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</row>
    <row r="23" spans="1:71" s="4" customFormat="1" ht="18" customHeight="1">
      <c r="A23" s="35" t="s">
        <v>12</v>
      </c>
      <c r="B23" s="113" t="str">
        <f>input2!B23</f>
        <v>3/2</v>
      </c>
      <c r="C23" s="184" t="str">
        <f>input1!B23</f>
        <v>05049</v>
      </c>
      <c r="D23" s="116" t="str">
        <f>input1!C23</f>
        <v>เด็กหญิงลลิตา  กุนทนุ</v>
      </c>
      <c r="E23" s="35">
        <f>input1!D23</f>
        <v>2</v>
      </c>
      <c r="F23" s="60">
        <v>1</v>
      </c>
      <c r="G23" s="61">
        <v>1</v>
      </c>
      <c r="H23" s="61">
        <v>1</v>
      </c>
      <c r="I23" s="61">
        <v>1</v>
      </c>
      <c r="J23" s="62">
        <v>0</v>
      </c>
      <c r="K23" s="63">
        <v>1</v>
      </c>
      <c r="L23" s="61">
        <v>1</v>
      </c>
      <c r="M23" s="61">
        <v>1</v>
      </c>
      <c r="N23" s="61">
        <v>1</v>
      </c>
      <c r="O23" s="64">
        <v>1</v>
      </c>
      <c r="P23" s="60">
        <v>2</v>
      </c>
      <c r="Q23" s="61">
        <v>0</v>
      </c>
      <c r="R23" s="61">
        <v>1</v>
      </c>
      <c r="S23" s="61">
        <v>1</v>
      </c>
      <c r="T23" s="62">
        <v>1</v>
      </c>
      <c r="U23" s="63">
        <v>1</v>
      </c>
      <c r="V23" s="61">
        <v>2</v>
      </c>
      <c r="W23" s="61">
        <v>0</v>
      </c>
      <c r="X23" s="61">
        <v>0</v>
      </c>
      <c r="Y23" s="64">
        <v>1</v>
      </c>
      <c r="Z23" s="60">
        <v>1</v>
      </c>
      <c r="AA23" s="61">
        <v>0</v>
      </c>
      <c r="AB23" s="61">
        <v>2</v>
      </c>
      <c r="AC23" s="61">
        <v>0</v>
      </c>
      <c r="AD23" s="62">
        <v>1</v>
      </c>
      <c r="AE23" s="12">
        <f t="shared" si="0"/>
        <v>4</v>
      </c>
      <c r="AF23" s="23">
        <f t="shared" si="1"/>
        <v>4</v>
      </c>
      <c r="AG23" s="24">
        <f t="shared" si="15"/>
        <v>3</v>
      </c>
      <c r="AH23" s="24">
        <f t="shared" si="2"/>
        <v>1</v>
      </c>
      <c r="AI23" s="24">
        <f t="shared" si="3"/>
        <v>1</v>
      </c>
      <c r="AJ23" s="24">
        <f t="shared" si="16"/>
        <v>3</v>
      </c>
      <c r="AK23" s="24">
        <f t="shared" si="17"/>
        <v>3</v>
      </c>
      <c r="AL23" s="24">
        <f t="shared" si="4"/>
        <v>5</v>
      </c>
      <c r="AM23" s="24">
        <f t="shared" si="5"/>
        <v>5</v>
      </c>
      <c r="AN23" s="24">
        <f t="shared" si="18"/>
        <v>2</v>
      </c>
      <c r="AO23" s="24">
        <f t="shared" si="19"/>
        <v>3</v>
      </c>
      <c r="AP23" s="24">
        <f t="shared" si="6"/>
        <v>6</v>
      </c>
      <c r="AQ23" s="24">
        <f t="shared" si="7"/>
        <v>6</v>
      </c>
      <c r="AR23" s="24">
        <f t="shared" si="8"/>
        <v>6</v>
      </c>
      <c r="AS23" s="25">
        <f t="shared" si="9"/>
        <v>6</v>
      </c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</row>
    <row r="24" spans="1:71" s="4" customFormat="1" ht="18" customHeight="1" thickBot="1">
      <c r="A24" s="36" t="s">
        <v>34</v>
      </c>
      <c r="B24" s="119" t="str">
        <f>input2!B24</f>
        <v>3/2</v>
      </c>
      <c r="C24" s="186" t="str">
        <f>input1!B24</f>
        <v>05052</v>
      </c>
      <c r="D24" s="117" t="str">
        <f>input1!C24</f>
        <v>เด็กหญิงยุวธิดา  กินนาธรรม</v>
      </c>
      <c r="E24" s="36">
        <f>input1!D24</f>
        <v>2</v>
      </c>
      <c r="F24" s="103">
        <v>2</v>
      </c>
      <c r="G24" s="104">
        <v>1</v>
      </c>
      <c r="H24" s="104">
        <v>1</v>
      </c>
      <c r="I24" s="104">
        <v>1</v>
      </c>
      <c r="J24" s="105">
        <v>1</v>
      </c>
      <c r="K24" s="106">
        <v>0</v>
      </c>
      <c r="L24" s="104">
        <v>1</v>
      </c>
      <c r="M24" s="104">
        <v>0</v>
      </c>
      <c r="N24" s="104">
        <v>1</v>
      </c>
      <c r="O24" s="107">
        <v>0</v>
      </c>
      <c r="P24" s="103">
        <v>2</v>
      </c>
      <c r="Q24" s="104">
        <v>0</v>
      </c>
      <c r="R24" s="104">
        <v>0</v>
      </c>
      <c r="S24" s="104">
        <v>2</v>
      </c>
      <c r="T24" s="105">
        <v>1</v>
      </c>
      <c r="U24" s="106">
        <v>1</v>
      </c>
      <c r="V24" s="104">
        <v>2</v>
      </c>
      <c r="W24" s="104">
        <v>1</v>
      </c>
      <c r="X24" s="104">
        <v>1</v>
      </c>
      <c r="Y24" s="107">
        <v>1</v>
      </c>
      <c r="Z24" s="103">
        <v>1</v>
      </c>
      <c r="AA24" s="104">
        <v>0</v>
      </c>
      <c r="AB24" s="104">
        <v>1</v>
      </c>
      <c r="AC24" s="104">
        <v>1</v>
      </c>
      <c r="AD24" s="105">
        <v>1</v>
      </c>
      <c r="AE24" s="93">
        <f t="shared" si="0"/>
        <v>3</v>
      </c>
      <c r="AF24" s="101">
        <f t="shared" si="1"/>
        <v>3</v>
      </c>
      <c r="AG24" s="94">
        <f>IF(L24=3,1,IF(L24=2,2,IF(L24=1,3)))</f>
        <v>3</v>
      </c>
      <c r="AH24" s="95">
        <f t="shared" si="2"/>
        <v>3</v>
      </c>
      <c r="AI24" s="95">
        <f t="shared" si="3"/>
        <v>3</v>
      </c>
      <c r="AJ24" s="94">
        <f>IF(Z24=3,1,IF(Z24=2,2,IF(Z24=1,3)))</f>
        <v>3</v>
      </c>
      <c r="AK24" s="94">
        <f>IF(AD24=3,1,IF(AD24=2,2,IF(AD24=1,3)))</f>
        <v>3</v>
      </c>
      <c r="AL24" s="95">
        <f t="shared" si="4"/>
        <v>4</v>
      </c>
      <c r="AM24" s="95">
        <f t="shared" si="5"/>
        <v>4</v>
      </c>
      <c r="AN24" s="94">
        <f>IF(P24=3,1,IF(P24=2,2,IF(P24=1,3)))</f>
        <v>2</v>
      </c>
      <c r="AO24" s="94">
        <f>IF(S24=3,1,IF(S24=2,2,IF(S24=1,3)))</f>
        <v>2</v>
      </c>
      <c r="AP24" s="95">
        <f t="shared" si="6"/>
        <v>6</v>
      </c>
      <c r="AQ24" s="95">
        <f t="shared" si="7"/>
        <v>6</v>
      </c>
      <c r="AR24" s="95">
        <f t="shared" si="8"/>
        <v>7</v>
      </c>
      <c r="AS24" s="102">
        <f t="shared" si="9"/>
        <v>7</v>
      </c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</row>
    <row r="25" spans="1:45" s="4" customFormat="1" ht="18" customHeight="1">
      <c r="A25" s="35" t="s">
        <v>35</v>
      </c>
      <c r="B25" s="113" t="str">
        <f>input2!B25</f>
        <v>3/2</v>
      </c>
      <c r="C25" s="185" t="str">
        <f>input1!B25</f>
        <v>05057</v>
      </c>
      <c r="D25" s="115" t="str">
        <f>input1!C25</f>
        <v>เด็กหญิงปนัสยา  ยองขอด</v>
      </c>
      <c r="E25" s="35">
        <f>input1!D25</f>
        <v>2</v>
      </c>
      <c r="F25" s="60">
        <v>2</v>
      </c>
      <c r="G25" s="61">
        <v>1</v>
      </c>
      <c r="H25" s="61">
        <v>2</v>
      </c>
      <c r="I25" s="61">
        <v>2</v>
      </c>
      <c r="J25" s="62">
        <v>0</v>
      </c>
      <c r="K25" s="63">
        <v>0</v>
      </c>
      <c r="L25" s="61">
        <v>2</v>
      </c>
      <c r="M25" s="61">
        <v>2</v>
      </c>
      <c r="N25" s="61">
        <v>2</v>
      </c>
      <c r="O25" s="64">
        <v>0</v>
      </c>
      <c r="P25" s="60">
        <v>2</v>
      </c>
      <c r="Q25" s="61">
        <v>0</v>
      </c>
      <c r="R25" s="61">
        <v>0</v>
      </c>
      <c r="S25" s="61">
        <v>2</v>
      </c>
      <c r="T25" s="62">
        <v>0</v>
      </c>
      <c r="U25" s="63">
        <v>2</v>
      </c>
      <c r="V25" s="61">
        <v>2</v>
      </c>
      <c r="W25" s="61">
        <v>0</v>
      </c>
      <c r="X25" s="61">
        <v>0</v>
      </c>
      <c r="Y25" s="64">
        <v>2</v>
      </c>
      <c r="Z25" s="60">
        <v>2</v>
      </c>
      <c r="AA25" s="61">
        <v>0</v>
      </c>
      <c r="AB25" s="61">
        <v>2</v>
      </c>
      <c r="AC25" s="61">
        <v>0</v>
      </c>
      <c r="AD25" s="62">
        <v>2</v>
      </c>
      <c r="AE25" s="12">
        <f t="shared" si="0"/>
        <v>6</v>
      </c>
      <c r="AF25" s="23">
        <f t="shared" si="1"/>
        <v>6</v>
      </c>
      <c r="AG25" s="24">
        <f>IF(L25=3,1,IF(L25=2,2,IF(L25=1,3)))</f>
        <v>2</v>
      </c>
      <c r="AH25" s="24">
        <f t="shared" si="2"/>
        <v>2</v>
      </c>
      <c r="AI25" s="24">
        <f t="shared" si="3"/>
        <v>2</v>
      </c>
      <c r="AJ25" s="24">
        <f>IF(Z25=3,1,IF(Z25=2,2,IF(Z25=1,3)))</f>
        <v>2</v>
      </c>
      <c r="AK25" s="24">
        <f>IF(AD25=3,1,IF(AD25=2,2,IF(AD25=1,3)))</f>
        <v>2</v>
      </c>
      <c r="AL25" s="24">
        <f t="shared" si="4"/>
        <v>5</v>
      </c>
      <c r="AM25" s="24">
        <f t="shared" si="5"/>
        <v>5</v>
      </c>
      <c r="AN25" s="24">
        <f>IF(P25=3,1,IF(P25=2,2,IF(P25=1,3)))</f>
        <v>2</v>
      </c>
      <c r="AO25" s="24">
        <f>IF(S25=3,1,IF(S25=2,2,IF(S25=1,3)))</f>
        <v>2</v>
      </c>
      <c r="AP25" s="24">
        <f t="shared" si="6"/>
        <v>6</v>
      </c>
      <c r="AQ25" s="24">
        <f t="shared" si="7"/>
        <v>6</v>
      </c>
      <c r="AR25" s="24">
        <f t="shared" si="8"/>
        <v>10</v>
      </c>
      <c r="AS25" s="25">
        <f t="shared" si="9"/>
        <v>10</v>
      </c>
    </row>
    <row r="26" spans="1:45" ht="17.25" customHeight="1" thickBot="1">
      <c r="A26" s="36" t="s">
        <v>95</v>
      </c>
      <c r="B26" s="113" t="str">
        <f>input2!B26</f>
        <v>3/2</v>
      </c>
      <c r="C26" s="185" t="str">
        <f>input1!B26</f>
        <v>05058</v>
      </c>
      <c r="D26" s="115" t="str">
        <f>input1!C26</f>
        <v>เด็กหญิงจาพอ  เรเชอ</v>
      </c>
      <c r="E26" s="35">
        <f>input1!D26</f>
        <v>2</v>
      </c>
      <c r="F26" s="60">
        <v>2</v>
      </c>
      <c r="G26" s="61">
        <v>1</v>
      </c>
      <c r="H26" s="61">
        <v>0</v>
      </c>
      <c r="I26" s="61">
        <v>2</v>
      </c>
      <c r="J26" s="62">
        <v>0</v>
      </c>
      <c r="K26" s="63">
        <v>0</v>
      </c>
      <c r="L26" s="61">
        <v>1</v>
      </c>
      <c r="M26" s="61">
        <v>1</v>
      </c>
      <c r="N26" s="61">
        <v>1</v>
      </c>
      <c r="O26" s="64">
        <v>1</v>
      </c>
      <c r="P26" s="60">
        <v>2</v>
      </c>
      <c r="Q26" s="61">
        <v>0</v>
      </c>
      <c r="R26" s="61">
        <v>1</v>
      </c>
      <c r="S26" s="61">
        <v>1</v>
      </c>
      <c r="T26" s="62">
        <v>1</v>
      </c>
      <c r="U26" s="63">
        <v>1</v>
      </c>
      <c r="V26" s="61">
        <v>2</v>
      </c>
      <c r="W26" s="61">
        <v>0</v>
      </c>
      <c r="X26" s="61">
        <v>1</v>
      </c>
      <c r="Y26" s="64">
        <v>1</v>
      </c>
      <c r="Z26" s="60">
        <v>2</v>
      </c>
      <c r="AA26" s="61">
        <v>0</v>
      </c>
      <c r="AB26" s="61">
        <v>1</v>
      </c>
      <c r="AC26" s="61">
        <v>2</v>
      </c>
      <c r="AD26" s="62">
        <v>2</v>
      </c>
      <c r="AE26" s="12">
        <f>H26+M26+R26+U26+AC26</f>
        <v>5</v>
      </c>
      <c r="AF26" s="23">
        <f>SUM(H26,M26,R26,U26,AC26)</f>
        <v>5</v>
      </c>
      <c r="AG26" s="24">
        <f>IF(L26=3,1,IF(L26=2,2,IF(L26=1,3)))</f>
        <v>3</v>
      </c>
      <c r="AH26" s="24">
        <f>J26+L26+Q26+W26+AA26</f>
        <v>1</v>
      </c>
      <c r="AI26" s="24">
        <f>SUM(J26,L26,Q26,W26,AA26)</f>
        <v>1</v>
      </c>
      <c r="AJ26" s="24">
        <f>IF(Z26=3,1,IF(Z26=2,2,IF(Z26=1,3)))</f>
        <v>2</v>
      </c>
      <c r="AK26" s="24">
        <f>IF(AD26=3,1,IF(AD26=2,2,IF(AD26=1,3)))</f>
        <v>2</v>
      </c>
      <c r="AL26" s="24">
        <f>G26+O26+T26+Z26+AD26</f>
        <v>7</v>
      </c>
      <c r="AM26" s="24">
        <f>SUM(G26,O26,T26,Z26,AD26)</f>
        <v>7</v>
      </c>
      <c r="AN26" s="24">
        <f>IF(P26=3,1,IF(P26=2,2,IF(P26=1,3)))</f>
        <v>2</v>
      </c>
      <c r="AO26" s="24">
        <f>IF(S26=3,1,IF(S26=2,2,IF(S26=1,3)))</f>
        <v>3</v>
      </c>
      <c r="AP26" s="24">
        <f>K26+P26+S26+X26+AB26</f>
        <v>5</v>
      </c>
      <c r="AQ26" s="24">
        <f>SUM(K26,P26,S26,X26,AB26)</f>
        <v>5</v>
      </c>
      <c r="AR26" s="24">
        <f>F26+I26+N26+V26+Y26</f>
        <v>8</v>
      </c>
      <c r="AS26" s="25">
        <f>SUM(F26,I26,N26,V26,Y26)</f>
        <v>8</v>
      </c>
    </row>
    <row r="27" spans="1:45" ht="16.5" customHeight="1">
      <c r="A27" s="35" t="s">
        <v>96</v>
      </c>
      <c r="B27" s="113" t="str">
        <f>input2!B27</f>
        <v>3/2</v>
      </c>
      <c r="C27" s="185" t="str">
        <f>input1!B27</f>
        <v>05136</v>
      </c>
      <c r="D27" s="115" t="str">
        <f>input1!C27</f>
        <v>เด็กหญิงณัฐวารี  การดี</v>
      </c>
      <c r="E27" s="35">
        <f>input1!D27</f>
        <v>2</v>
      </c>
      <c r="F27" s="60">
        <v>1</v>
      </c>
      <c r="G27" s="61">
        <v>1</v>
      </c>
      <c r="H27" s="61">
        <v>2</v>
      </c>
      <c r="I27" s="61">
        <v>1</v>
      </c>
      <c r="J27" s="62">
        <v>0</v>
      </c>
      <c r="K27" s="63">
        <v>0</v>
      </c>
      <c r="L27" s="61">
        <v>1</v>
      </c>
      <c r="M27" s="61">
        <v>0</v>
      </c>
      <c r="N27" s="61">
        <v>0</v>
      </c>
      <c r="O27" s="64">
        <v>0</v>
      </c>
      <c r="P27" s="60">
        <v>2</v>
      </c>
      <c r="Q27" s="61">
        <v>0</v>
      </c>
      <c r="R27" s="61">
        <v>0</v>
      </c>
      <c r="S27" s="61">
        <v>1</v>
      </c>
      <c r="T27" s="62">
        <v>1</v>
      </c>
      <c r="U27" s="63">
        <v>1</v>
      </c>
      <c r="V27" s="61">
        <v>0</v>
      </c>
      <c r="W27" s="61">
        <v>0</v>
      </c>
      <c r="X27" s="61">
        <v>1</v>
      </c>
      <c r="Y27" s="64">
        <v>1</v>
      </c>
      <c r="Z27" s="60">
        <v>0</v>
      </c>
      <c r="AA27" s="61">
        <v>0</v>
      </c>
      <c r="AB27" s="61">
        <v>1</v>
      </c>
      <c r="AC27" s="61">
        <v>1</v>
      </c>
      <c r="AD27" s="62">
        <v>1</v>
      </c>
      <c r="AE27" s="12">
        <f>H27+M27+R27+U27+AC27</f>
        <v>4</v>
      </c>
      <c r="AF27" s="23">
        <f>SUM(H27,M27,R27,U27,AC27)</f>
        <v>4</v>
      </c>
      <c r="AG27" s="24">
        <f>IF(L27=3,1,IF(L27=2,2,IF(L27=1,3)))</f>
        <v>3</v>
      </c>
      <c r="AH27" s="24">
        <f>J27+L27+Q27+W27+AA27</f>
        <v>1</v>
      </c>
      <c r="AI27" s="24">
        <f>SUM(J27,L27,Q27,W27,AA27)</f>
        <v>1</v>
      </c>
      <c r="AJ27" s="24" t="b">
        <f>IF(Z27=3,1,IF(Z27=2,2,IF(Z27=1,3)))</f>
        <v>0</v>
      </c>
      <c r="AK27" s="24">
        <f>IF(AD27=3,1,IF(AD27=2,2,IF(AD27=1,3)))</f>
        <v>3</v>
      </c>
      <c r="AL27" s="24">
        <f>G27+O27+T27+Z27+AD27</f>
        <v>3</v>
      </c>
      <c r="AM27" s="24">
        <f>SUM(G27,O27,T27,Z27,AD27)</f>
        <v>3</v>
      </c>
      <c r="AN27" s="24">
        <f>IF(P27=3,1,IF(P27=2,2,IF(P27=1,3)))</f>
        <v>2</v>
      </c>
      <c r="AO27" s="24">
        <f>IF(S27=3,1,IF(S27=2,2,IF(S27=1,3)))</f>
        <v>3</v>
      </c>
      <c r="AP27" s="24">
        <f>K27+P27+S27+X27+AB27</f>
        <v>5</v>
      </c>
      <c r="AQ27" s="24">
        <f>SUM(K27,P27,S27,X27,AB27)</f>
        <v>5</v>
      </c>
      <c r="AR27" s="24">
        <f>F27+I27+N27+V27+Y27</f>
        <v>3</v>
      </c>
      <c r="AS27" s="25">
        <f>SUM(F27,I27,N27,V27,Y27)</f>
        <v>3</v>
      </c>
    </row>
  </sheetData>
  <sheetProtection/>
  <mergeCells count="9">
    <mergeCell ref="AM2:AM4"/>
    <mergeCell ref="AQ2:AQ4"/>
    <mergeCell ref="AS2:AS4"/>
    <mergeCell ref="A3:E3"/>
    <mergeCell ref="F3:AD3"/>
    <mergeCell ref="A2:E2"/>
    <mergeCell ref="F2:AD2"/>
    <mergeCell ref="AF2:AF4"/>
    <mergeCell ref="AI2:AI4"/>
  </mergeCells>
  <printOptions/>
  <pageMargins left="0.15748031496062992" right="0.15748031496062992" top="0.7874015748031497" bottom="0.1968503937007874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F32"/>
  <sheetViews>
    <sheetView zoomScalePageLayoutView="0" workbookViewId="0" topLeftCell="D22">
      <selection activeCell="E30" sqref="E30"/>
    </sheetView>
  </sheetViews>
  <sheetFormatPr defaultColWidth="9.140625" defaultRowHeight="21.75"/>
  <cols>
    <col min="1" max="1" width="2.421875" style="1" customWidth="1"/>
    <col min="2" max="2" width="4.28125" style="1" customWidth="1"/>
    <col min="3" max="3" width="5.140625" style="1" customWidth="1"/>
    <col min="4" max="4" width="6.57421875" style="121" customWidth="1"/>
    <col min="5" max="5" width="26.8515625" style="1" bestFit="1" customWidth="1"/>
    <col min="6" max="6" width="9.140625" style="1" hidden="1" customWidth="1"/>
    <col min="7" max="7" width="6.8515625" style="1" customWidth="1"/>
    <col min="8" max="8" width="4.421875" style="1" customWidth="1"/>
    <col min="9" max="9" width="10.00390625" style="1" customWidth="1"/>
    <col min="10" max="10" width="4.421875" style="1" customWidth="1"/>
    <col min="11" max="11" width="10.421875" style="1" customWidth="1"/>
    <col min="12" max="12" width="4.421875" style="1" customWidth="1"/>
    <col min="13" max="13" width="10.7109375" style="1" customWidth="1"/>
    <col min="14" max="14" width="4.421875" style="1" customWidth="1"/>
    <col min="15" max="15" width="11.140625" style="1" customWidth="1"/>
    <col min="16" max="16" width="4.421875" style="1" customWidth="1"/>
    <col min="17" max="17" width="10.28125" style="1" customWidth="1"/>
    <col min="18" max="18" width="6.140625" style="1" hidden="1" customWidth="1"/>
    <col min="19" max="19" width="4.421875" style="1" bestFit="1" customWidth="1"/>
    <col min="20" max="20" width="10.8515625" style="1" customWidth="1"/>
    <col min="21" max="16384" width="9.140625" style="1" customWidth="1"/>
  </cols>
  <sheetData>
    <row r="1" ht="18" customHeight="1" thickBot="1">
      <c r="T1" s="1">
        <v>4</v>
      </c>
    </row>
    <row r="2" spans="2:20" ht="18.75" customHeight="1" thickBot="1">
      <c r="B2" s="291" t="s">
        <v>7</v>
      </c>
      <c r="C2" s="292"/>
      <c r="D2" s="292"/>
      <c r="E2" s="292"/>
      <c r="F2" s="292"/>
      <c r="G2" s="293"/>
      <c r="H2" s="309" t="s">
        <v>24</v>
      </c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1"/>
    </row>
    <row r="3" spans="2:20" ht="18.75" customHeight="1" thickBot="1">
      <c r="B3" s="312" t="str">
        <f>input1!$A$3</f>
        <v>ชั้น ม.3/2 น.ส.กชพรรณ ศรีทอง และนายพิบูลย์ แสงทอง</v>
      </c>
      <c r="C3" s="313"/>
      <c r="D3" s="313"/>
      <c r="E3" s="313"/>
      <c r="F3" s="313"/>
      <c r="G3" s="314"/>
      <c r="H3" s="291" t="s">
        <v>18</v>
      </c>
      <c r="I3" s="293"/>
      <c r="J3" s="313" t="s">
        <v>19</v>
      </c>
      <c r="K3" s="313"/>
      <c r="L3" s="291" t="s">
        <v>20</v>
      </c>
      <c r="M3" s="293"/>
      <c r="N3" s="313" t="s">
        <v>21</v>
      </c>
      <c r="O3" s="313"/>
      <c r="P3" s="291" t="s">
        <v>22</v>
      </c>
      <c r="Q3" s="293"/>
      <c r="R3" s="195"/>
      <c r="S3" s="291" t="s">
        <v>23</v>
      </c>
      <c r="T3" s="293"/>
    </row>
    <row r="4" spans="2:20" ht="18.75" customHeight="1" thickBot="1">
      <c r="B4" s="190" t="s">
        <v>4</v>
      </c>
      <c r="C4" s="193" t="s">
        <v>3</v>
      </c>
      <c r="D4" s="193" t="s">
        <v>89</v>
      </c>
      <c r="E4" s="193" t="s">
        <v>5</v>
      </c>
      <c r="F4" s="191" t="s">
        <v>6</v>
      </c>
      <c r="G4" s="196" t="s">
        <v>6</v>
      </c>
      <c r="H4" s="197" t="s">
        <v>16</v>
      </c>
      <c r="I4" s="198" t="s">
        <v>17</v>
      </c>
      <c r="J4" s="197" t="s">
        <v>16</v>
      </c>
      <c r="K4" s="199" t="s">
        <v>17</v>
      </c>
      <c r="L4" s="200" t="s">
        <v>16</v>
      </c>
      <c r="M4" s="198" t="s">
        <v>17</v>
      </c>
      <c r="N4" s="197" t="s">
        <v>16</v>
      </c>
      <c r="O4" s="199" t="s">
        <v>17</v>
      </c>
      <c r="P4" s="200" t="s">
        <v>16</v>
      </c>
      <c r="Q4" s="201" t="s">
        <v>17</v>
      </c>
      <c r="R4" s="202"/>
      <c r="S4" s="197" t="s">
        <v>16</v>
      </c>
      <c r="T4" s="192" t="s">
        <v>17</v>
      </c>
    </row>
    <row r="5" spans="2:20" s="4" customFormat="1" ht="18.75" customHeight="1">
      <c r="B5" s="35" t="s">
        <v>40</v>
      </c>
      <c r="C5" s="35" t="str">
        <f>input2!B5</f>
        <v>3/2</v>
      </c>
      <c r="D5" s="183" t="str">
        <f>input1!B5</f>
        <v>04989</v>
      </c>
      <c r="E5" s="115" t="str">
        <f>input1!C5</f>
        <v>เด็กชายวรายุทธ  ตอนะรักษ์</v>
      </c>
      <c r="F5" s="46">
        <f>input1!D5</f>
        <v>1</v>
      </c>
      <c r="G5" s="47" t="str">
        <f>IF(F5=1,"ชาย",IF(F5=2,"หญิง","-"))</f>
        <v>ชาย</v>
      </c>
      <c r="H5" s="48">
        <f>input1!AE5</f>
        <v>0</v>
      </c>
      <c r="I5" s="14" t="str">
        <f>IF(H5&lt;6,"ปกติ",IF(H5&lt;7,"เสี่ยง","มีปัญหา"))</f>
        <v>ปกติ</v>
      </c>
      <c r="J5" s="50">
        <f>input1!AH5</f>
        <v>0</v>
      </c>
      <c r="K5" s="14" t="str">
        <f>IF(J5&lt;5,"ปกติ",IF(J5&lt;6,"เสี่ยง","มีปัญหา"))</f>
        <v>ปกติ</v>
      </c>
      <c r="L5" s="48">
        <f>input1!AL5</f>
        <v>0</v>
      </c>
      <c r="M5" s="14" t="str">
        <f>IF(L5&lt;6,"ปกติ",IF(L5&lt;8,"เสี่ยง","มีปัญหา"))</f>
        <v>ปกติ</v>
      </c>
      <c r="N5" s="50">
        <f>input1!AP5</f>
        <v>0</v>
      </c>
      <c r="O5" s="14" t="str">
        <f>IF(N5&lt;4,"ปกติ",IF(N5&lt;5,"เสี่ยง","มีปัญหา"))</f>
        <v>ปกติ</v>
      </c>
      <c r="P5" s="48">
        <f>input1!AR5</f>
        <v>0</v>
      </c>
      <c r="Q5" s="14" t="str">
        <f>IF(P5&lt;5,"ไม่มีจุดแข็ง",IF(P5&lt;6,"เสี่ยง","มีจุดแข็ง"))</f>
        <v>ไม่มีจุดแข็ง</v>
      </c>
      <c r="R5" s="49">
        <f>H5+J5+L5+N5</f>
        <v>0</v>
      </c>
      <c r="S5" s="58">
        <f>SUM(H5,J5,L5,N5)</f>
        <v>0</v>
      </c>
      <c r="T5" s="14" t="str">
        <f>IF(S5&lt;17,"ปกติ",IF(S5&lt;20,"เสี่ยง","มีปัญหา"))</f>
        <v>ปกติ</v>
      </c>
    </row>
    <row r="6" spans="2:20" s="4" customFormat="1" ht="18.75" customHeight="1">
      <c r="B6" s="35" t="s">
        <v>41</v>
      </c>
      <c r="C6" s="35" t="str">
        <f>input2!B6</f>
        <v>3/2</v>
      </c>
      <c r="D6" s="184" t="str">
        <f>input1!B6</f>
        <v>04993</v>
      </c>
      <c r="E6" s="116" t="str">
        <f>input1!C6</f>
        <v>เด็กชายทินกร  คำนวณ</v>
      </c>
      <c r="F6" s="46">
        <f>input1!D6</f>
        <v>1</v>
      </c>
      <c r="G6" s="51" t="str">
        <f aca="true" t="shared" si="0" ref="G6:G25">IF(F6=1,"ชาย",IF(F6=2,"หญิง","-"))</f>
        <v>ชาย</v>
      </c>
      <c r="H6" s="48">
        <f>input1!AE6</f>
        <v>3</v>
      </c>
      <c r="I6" s="14" t="str">
        <f aca="true" t="shared" si="1" ref="I6:I25">IF(H6&lt;6,"ปกติ",IF(H6&lt;7,"เสี่ยง","มีปัญหา"))</f>
        <v>ปกติ</v>
      </c>
      <c r="J6" s="50">
        <f>input1!AH6</f>
        <v>1</v>
      </c>
      <c r="K6" s="14" t="str">
        <f aca="true" t="shared" si="2" ref="K6:K25">IF(J6&lt;5,"ปกติ",IF(J6&lt;6,"เสี่ยง","มีปัญหา"))</f>
        <v>ปกติ</v>
      </c>
      <c r="L6" s="48">
        <f>input1!AL6</f>
        <v>3</v>
      </c>
      <c r="M6" s="14" t="str">
        <f aca="true" t="shared" si="3" ref="M6:M25">IF(L6&lt;6,"ปกติ",IF(L6&lt;8,"เสี่ยง","มีปัญหา"))</f>
        <v>ปกติ</v>
      </c>
      <c r="N6" s="50">
        <f>input1!AP6</f>
        <v>5</v>
      </c>
      <c r="O6" s="14" t="str">
        <f aca="true" t="shared" si="4" ref="O6:O25">IF(N6&lt;4,"ปกติ",IF(N6&lt;5,"เสี่ยง","มีปัญหา"))</f>
        <v>มีปัญหา</v>
      </c>
      <c r="P6" s="48">
        <f>input1!AR6</f>
        <v>8</v>
      </c>
      <c r="Q6" s="14" t="str">
        <f aca="true" t="shared" si="5" ref="Q6:Q25">IF(P6&lt;5,"ไม่มีจุดแข็ง",IF(P6&lt;6,"เสี่ยง","มีจุดแข็ง"))</f>
        <v>มีจุดแข็ง</v>
      </c>
      <c r="R6" s="49">
        <f aca="true" t="shared" si="6" ref="R6:R25">H6+J6+L6+N6</f>
        <v>12</v>
      </c>
      <c r="S6" s="58">
        <f aca="true" t="shared" si="7" ref="S6:S25">SUM(H6,J6,L6,N6)</f>
        <v>12</v>
      </c>
      <c r="T6" s="14" t="str">
        <f aca="true" t="shared" si="8" ref="T6:T25">IF(S6&lt;17,"ปกติ",IF(S6&lt;20,"เสี่ยง","มีปัญหา"))</f>
        <v>ปกติ</v>
      </c>
    </row>
    <row r="7" spans="2:20" s="4" customFormat="1" ht="18.75" customHeight="1">
      <c r="B7" s="35" t="s">
        <v>42</v>
      </c>
      <c r="C7" s="35" t="str">
        <f>input2!B7</f>
        <v>3/2</v>
      </c>
      <c r="D7" s="185" t="str">
        <f>input1!B7</f>
        <v>04994</v>
      </c>
      <c r="E7" s="115" t="str">
        <f>input1!C7</f>
        <v>เด็กชายธีรพงศ์  วงษาคำ</v>
      </c>
      <c r="F7" s="46">
        <f>input1!D7</f>
        <v>1</v>
      </c>
      <c r="G7" s="51" t="str">
        <f t="shared" si="0"/>
        <v>ชาย</v>
      </c>
      <c r="H7" s="48">
        <f>input1!AE7</f>
        <v>4</v>
      </c>
      <c r="I7" s="14" t="str">
        <f t="shared" si="1"/>
        <v>ปกติ</v>
      </c>
      <c r="J7" s="50">
        <f>input1!AH7</f>
        <v>2</v>
      </c>
      <c r="K7" s="14" t="str">
        <f t="shared" si="2"/>
        <v>ปกติ</v>
      </c>
      <c r="L7" s="48">
        <f>input1!AL7</f>
        <v>1</v>
      </c>
      <c r="M7" s="14" t="str">
        <f t="shared" si="3"/>
        <v>ปกติ</v>
      </c>
      <c r="N7" s="50">
        <f>input1!AP7</f>
        <v>6</v>
      </c>
      <c r="O7" s="14" t="str">
        <f t="shared" si="4"/>
        <v>มีปัญหา</v>
      </c>
      <c r="P7" s="48">
        <f>input1!AR7</f>
        <v>3</v>
      </c>
      <c r="Q7" s="14" t="str">
        <f t="shared" si="5"/>
        <v>ไม่มีจุดแข็ง</v>
      </c>
      <c r="R7" s="49">
        <f t="shared" si="6"/>
        <v>13</v>
      </c>
      <c r="S7" s="58">
        <f t="shared" si="7"/>
        <v>13</v>
      </c>
      <c r="T7" s="14" t="str">
        <f t="shared" si="8"/>
        <v>ปกติ</v>
      </c>
    </row>
    <row r="8" spans="2:20" s="4" customFormat="1" ht="18.75" customHeight="1">
      <c r="B8" s="35" t="s">
        <v>43</v>
      </c>
      <c r="C8" s="35" t="str">
        <f>input2!B8</f>
        <v>3/2</v>
      </c>
      <c r="D8" s="184" t="str">
        <f>input1!B8</f>
        <v>05027</v>
      </c>
      <c r="E8" s="116" t="str">
        <f>input1!C8</f>
        <v>เด็กชายอัครพล  บรรเลง</v>
      </c>
      <c r="F8" s="46">
        <f>input1!D8</f>
        <v>1</v>
      </c>
      <c r="G8" s="51" t="str">
        <f t="shared" si="0"/>
        <v>ชาย</v>
      </c>
      <c r="H8" s="48">
        <f>input1!AE8</f>
        <v>0</v>
      </c>
      <c r="I8" s="14" t="str">
        <f t="shared" si="1"/>
        <v>ปกติ</v>
      </c>
      <c r="J8" s="50">
        <f>input1!AH8</f>
        <v>6</v>
      </c>
      <c r="K8" s="14" t="str">
        <f t="shared" si="2"/>
        <v>มีปัญหา</v>
      </c>
      <c r="L8" s="48">
        <f>input1!AL8</f>
        <v>5</v>
      </c>
      <c r="M8" s="14" t="str">
        <f t="shared" si="3"/>
        <v>ปกติ</v>
      </c>
      <c r="N8" s="50">
        <f>input1!AP8</f>
        <v>3</v>
      </c>
      <c r="O8" s="14" t="str">
        <f t="shared" si="4"/>
        <v>ปกติ</v>
      </c>
      <c r="P8" s="48">
        <f>input1!AR8</f>
        <v>6</v>
      </c>
      <c r="Q8" s="14" t="str">
        <f t="shared" si="5"/>
        <v>มีจุดแข็ง</v>
      </c>
      <c r="R8" s="49">
        <f t="shared" si="6"/>
        <v>14</v>
      </c>
      <c r="S8" s="58">
        <f t="shared" si="7"/>
        <v>14</v>
      </c>
      <c r="T8" s="14" t="str">
        <f t="shared" si="8"/>
        <v>ปกติ</v>
      </c>
    </row>
    <row r="9" spans="2:20" s="4" customFormat="1" ht="18.75" customHeight="1" thickBot="1">
      <c r="B9" s="36" t="s">
        <v>44</v>
      </c>
      <c r="C9" s="36" t="str">
        <f>input2!B9</f>
        <v>3/2</v>
      </c>
      <c r="D9" s="186" t="str">
        <f>input1!B9</f>
        <v>05029</v>
      </c>
      <c r="E9" s="117" t="str">
        <f>input1!C9</f>
        <v>เด็กชายณัฐพล  กันใจ</v>
      </c>
      <c r="F9" s="109">
        <f>input1!D9</f>
        <v>1</v>
      </c>
      <c r="G9" s="53" t="str">
        <f t="shared" si="0"/>
        <v>ชาย</v>
      </c>
      <c r="H9" s="54">
        <f>input1!AE9</f>
        <v>1</v>
      </c>
      <c r="I9" s="18" t="str">
        <f t="shared" si="1"/>
        <v>ปกติ</v>
      </c>
      <c r="J9" s="56">
        <f>input1!AH9</f>
        <v>2</v>
      </c>
      <c r="K9" s="18" t="str">
        <f t="shared" si="2"/>
        <v>ปกติ</v>
      </c>
      <c r="L9" s="54">
        <f>input1!AL9</f>
        <v>3</v>
      </c>
      <c r="M9" s="18" t="str">
        <f t="shared" si="3"/>
        <v>ปกติ</v>
      </c>
      <c r="N9" s="56">
        <f>input1!AP9</f>
        <v>4</v>
      </c>
      <c r="O9" s="18" t="str">
        <f t="shared" si="4"/>
        <v>เสี่ยง</v>
      </c>
      <c r="P9" s="54">
        <f>input1!AR9</f>
        <v>9</v>
      </c>
      <c r="Q9" s="18" t="str">
        <f t="shared" si="5"/>
        <v>มีจุดแข็ง</v>
      </c>
      <c r="R9" s="55">
        <f t="shared" si="6"/>
        <v>10</v>
      </c>
      <c r="S9" s="59">
        <f t="shared" si="7"/>
        <v>10</v>
      </c>
      <c r="T9" s="18" t="str">
        <f t="shared" si="8"/>
        <v>ปกติ</v>
      </c>
    </row>
    <row r="10" spans="2:20" s="4" customFormat="1" ht="18.75" customHeight="1">
      <c r="B10" s="35" t="s">
        <v>45</v>
      </c>
      <c r="C10" s="35" t="str">
        <f>input2!B10</f>
        <v>3/2</v>
      </c>
      <c r="D10" s="185" t="str">
        <f>input1!B10</f>
        <v>05031</v>
      </c>
      <c r="E10" s="115" t="str">
        <f>input1!C10</f>
        <v>เด็กชายชยธร  อะทะไชย</v>
      </c>
      <c r="F10" s="46">
        <f>input1!D10</f>
        <v>1</v>
      </c>
      <c r="G10" s="57" t="str">
        <f t="shared" si="0"/>
        <v>ชาย</v>
      </c>
      <c r="H10" s="48">
        <f>input1!AE10</f>
        <v>2</v>
      </c>
      <c r="I10" s="14" t="str">
        <f t="shared" si="1"/>
        <v>ปกติ</v>
      </c>
      <c r="J10" s="50">
        <f>input1!AH10</f>
        <v>2</v>
      </c>
      <c r="K10" s="14" t="str">
        <f t="shared" si="2"/>
        <v>ปกติ</v>
      </c>
      <c r="L10" s="48">
        <f>input1!AL10</f>
        <v>3</v>
      </c>
      <c r="M10" s="14" t="str">
        <f t="shared" si="3"/>
        <v>ปกติ</v>
      </c>
      <c r="N10" s="50">
        <f>input1!AP10</f>
        <v>3</v>
      </c>
      <c r="O10" s="14" t="str">
        <f t="shared" si="4"/>
        <v>ปกติ</v>
      </c>
      <c r="P10" s="48">
        <f>input1!AR10</f>
        <v>4</v>
      </c>
      <c r="Q10" s="14" t="str">
        <f t="shared" si="5"/>
        <v>ไม่มีจุดแข็ง</v>
      </c>
      <c r="R10" s="49">
        <f t="shared" si="6"/>
        <v>10</v>
      </c>
      <c r="S10" s="58">
        <f t="shared" si="7"/>
        <v>10</v>
      </c>
      <c r="T10" s="14" t="str">
        <f t="shared" si="8"/>
        <v>ปกติ</v>
      </c>
    </row>
    <row r="11" spans="2:20" s="4" customFormat="1" ht="18.75" customHeight="1">
      <c r="B11" s="35" t="s">
        <v>46</v>
      </c>
      <c r="C11" s="35" t="str">
        <f>input2!B11</f>
        <v>3/2</v>
      </c>
      <c r="D11" s="184" t="str">
        <f>input1!B11</f>
        <v>05038</v>
      </c>
      <c r="E11" s="116" t="str">
        <f>input1!C11</f>
        <v>เด็กชายวินัย  จอแยะ</v>
      </c>
      <c r="F11" s="46">
        <f>input1!D11</f>
        <v>1</v>
      </c>
      <c r="G11" s="51" t="str">
        <f t="shared" si="0"/>
        <v>ชาย</v>
      </c>
      <c r="H11" s="48">
        <f>input1!AE11</f>
        <v>0</v>
      </c>
      <c r="I11" s="14" t="str">
        <f t="shared" si="1"/>
        <v>ปกติ</v>
      </c>
      <c r="J11" s="50">
        <f>input1!AH11</f>
        <v>2</v>
      </c>
      <c r="K11" s="14" t="str">
        <f t="shared" si="2"/>
        <v>ปกติ</v>
      </c>
      <c r="L11" s="48">
        <f>input1!AL11</f>
        <v>3</v>
      </c>
      <c r="M11" s="14" t="str">
        <f t="shared" si="3"/>
        <v>ปกติ</v>
      </c>
      <c r="N11" s="50">
        <f>input1!AP11</f>
        <v>2</v>
      </c>
      <c r="O11" s="14" t="str">
        <f t="shared" si="4"/>
        <v>ปกติ</v>
      </c>
      <c r="P11" s="48">
        <f>input1!AR11</f>
        <v>3</v>
      </c>
      <c r="Q11" s="14" t="str">
        <f t="shared" si="5"/>
        <v>ไม่มีจุดแข็ง</v>
      </c>
      <c r="R11" s="49">
        <f t="shared" si="6"/>
        <v>7</v>
      </c>
      <c r="S11" s="58">
        <f t="shared" si="7"/>
        <v>7</v>
      </c>
      <c r="T11" s="14" t="str">
        <f t="shared" si="8"/>
        <v>ปกติ</v>
      </c>
    </row>
    <row r="12" spans="2:20" s="4" customFormat="1" ht="18.75" customHeight="1">
      <c r="B12" s="35" t="s">
        <v>47</v>
      </c>
      <c r="C12" s="35" t="str">
        <f>input2!B12</f>
        <v>3/2</v>
      </c>
      <c r="D12" s="185" t="str">
        <f>input1!B12</f>
        <v>05080</v>
      </c>
      <c r="E12" s="115" t="str">
        <f>input1!C12</f>
        <v>เด็กชายเดชา  แซ่หลิ่ว</v>
      </c>
      <c r="F12" s="46">
        <f>input1!D12</f>
        <v>1</v>
      </c>
      <c r="G12" s="51" t="str">
        <f t="shared" si="0"/>
        <v>ชาย</v>
      </c>
      <c r="H12" s="48">
        <f>input1!AE12</f>
        <v>0</v>
      </c>
      <c r="I12" s="14" t="str">
        <f t="shared" si="1"/>
        <v>ปกติ</v>
      </c>
      <c r="J12" s="50">
        <f>input1!AH12</f>
        <v>0</v>
      </c>
      <c r="K12" s="14" t="str">
        <f t="shared" si="2"/>
        <v>ปกติ</v>
      </c>
      <c r="L12" s="48">
        <f>input1!AL12</f>
        <v>0</v>
      </c>
      <c r="M12" s="14" t="str">
        <f t="shared" si="3"/>
        <v>ปกติ</v>
      </c>
      <c r="N12" s="50">
        <f>input1!AP12</f>
        <v>0</v>
      </c>
      <c r="O12" s="14" t="str">
        <f t="shared" si="4"/>
        <v>ปกติ</v>
      </c>
      <c r="P12" s="48">
        <f>input1!AR12</f>
        <v>0</v>
      </c>
      <c r="Q12" s="14" t="str">
        <f t="shared" si="5"/>
        <v>ไม่มีจุดแข็ง</v>
      </c>
      <c r="R12" s="49">
        <f t="shared" si="6"/>
        <v>0</v>
      </c>
      <c r="S12" s="58">
        <f t="shared" si="7"/>
        <v>0</v>
      </c>
      <c r="T12" s="14" t="str">
        <f t="shared" si="8"/>
        <v>ปกติ</v>
      </c>
    </row>
    <row r="13" spans="2:20" s="4" customFormat="1" ht="18.75" customHeight="1">
      <c r="B13" s="35" t="s">
        <v>48</v>
      </c>
      <c r="C13" s="35" t="str">
        <f>input2!B13</f>
        <v>3/2</v>
      </c>
      <c r="D13" s="184" t="str">
        <f>input1!B13</f>
        <v>05250</v>
      </c>
      <c r="E13" s="116" t="str">
        <f>input1!C13</f>
        <v>เด็กชายปริตต์  แซ่เล้า</v>
      </c>
      <c r="F13" s="46">
        <f>input1!D13</f>
        <v>1</v>
      </c>
      <c r="G13" s="57" t="str">
        <f t="shared" si="0"/>
        <v>ชาย</v>
      </c>
      <c r="H13" s="48">
        <f>input1!AE13</f>
        <v>0</v>
      </c>
      <c r="I13" s="14" t="str">
        <f t="shared" si="1"/>
        <v>ปกติ</v>
      </c>
      <c r="J13" s="50">
        <f>input1!AH13</f>
        <v>1</v>
      </c>
      <c r="K13" s="14" t="str">
        <f t="shared" si="2"/>
        <v>ปกติ</v>
      </c>
      <c r="L13" s="48">
        <f>input1!AL13</f>
        <v>2</v>
      </c>
      <c r="M13" s="14" t="str">
        <f t="shared" si="3"/>
        <v>ปกติ</v>
      </c>
      <c r="N13" s="50">
        <f>input1!AP13</f>
        <v>4</v>
      </c>
      <c r="O13" s="14" t="str">
        <f t="shared" si="4"/>
        <v>เสี่ยง</v>
      </c>
      <c r="P13" s="48">
        <f>input1!AR13</f>
        <v>3</v>
      </c>
      <c r="Q13" s="14" t="str">
        <f t="shared" si="5"/>
        <v>ไม่มีจุดแข็ง</v>
      </c>
      <c r="R13" s="49">
        <f t="shared" si="6"/>
        <v>7</v>
      </c>
      <c r="S13" s="58">
        <f t="shared" si="7"/>
        <v>7</v>
      </c>
      <c r="T13" s="14" t="str">
        <f t="shared" si="8"/>
        <v>ปกติ</v>
      </c>
    </row>
    <row r="14" spans="2:20" s="4" customFormat="1" ht="18.75" customHeight="1" thickBot="1">
      <c r="B14" s="36" t="s">
        <v>49</v>
      </c>
      <c r="C14" s="36" t="str">
        <f>input2!B14</f>
        <v>3/2</v>
      </c>
      <c r="D14" s="186" t="str">
        <f>input1!B14</f>
        <v>05002</v>
      </c>
      <c r="E14" s="117" t="str">
        <f>input1!C14</f>
        <v>เด็กหญิงวาสนา  ยะฝั้น</v>
      </c>
      <c r="F14" s="109">
        <f>input1!D14</f>
        <v>2</v>
      </c>
      <c r="G14" s="53" t="str">
        <f t="shared" si="0"/>
        <v>หญิง</v>
      </c>
      <c r="H14" s="54">
        <f>input1!AE14</f>
        <v>6</v>
      </c>
      <c r="I14" s="18" t="str">
        <f t="shared" si="1"/>
        <v>เสี่ยง</v>
      </c>
      <c r="J14" s="56">
        <f>input1!AH14</f>
        <v>2</v>
      </c>
      <c r="K14" s="18" t="str">
        <f t="shared" si="2"/>
        <v>ปกติ</v>
      </c>
      <c r="L14" s="54">
        <f>input1!AL14</f>
        <v>7</v>
      </c>
      <c r="M14" s="18" t="str">
        <f t="shared" si="3"/>
        <v>เสี่ยง</v>
      </c>
      <c r="N14" s="56">
        <f>input1!AP14</f>
        <v>5</v>
      </c>
      <c r="O14" s="18" t="str">
        <f t="shared" si="4"/>
        <v>มีปัญหา</v>
      </c>
      <c r="P14" s="54">
        <f>input1!AR14</f>
        <v>5</v>
      </c>
      <c r="Q14" s="18" t="str">
        <f t="shared" si="5"/>
        <v>เสี่ยง</v>
      </c>
      <c r="R14" s="55">
        <f t="shared" si="6"/>
        <v>20</v>
      </c>
      <c r="S14" s="59">
        <f t="shared" si="7"/>
        <v>20</v>
      </c>
      <c r="T14" s="18" t="str">
        <f t="shared" si="8"/>
        <v>มีปัญหา</v>
      </c>
    </row>
    <row r="15" spans="2:20" s="4" customFormat="1" ht="18.75" customHeight="1">
      <c r="B15" s="35" t="s">
        <v>50</v>
      </c>
      <c r="C15" s="35" t="str">
        <f>input2!B15</f>
        <v>3/2</v>
      </c>
      <c r="D15" s="185" t="str">
        <f>input1!B15</f>
        <v>05004</v>
      </c>
      <c r="E15" s="115" t="str">
        <f>input1!C15</f>
        <v>เด็กหญิงธันยรักษ์  สุโลพันธ์</v>
      </c>
      <c r="F15" s="46">
        <f>input1!D15</f>
        <v>2</v>
      </c>
      <c r="G15" s="57" t="str">
        <f t="shared" si="0"/>
        <v>หญิง</v>
      </c>
      <c r="H15" s="48">
        <f>input1!AE15</f>
        <v>7</v>
      </c>
      <c r="I15" s="14" t="str">
        <f t="shared" si="1"/>
        <v>มีปัญหา</v>
      </c>
      <c r="J15" s="50">
        <f>input1!AH15</f>
        <v>4</v>
      </c>
      <c r="K15" s="14" t="str">
        <f t="shared" si="2"/>
        <v>ปกติ</v>
      </c>
      <c r="L15" s="48">
        <f>input1!AL15</f>
        <v>5</v>
      </c>
      <c r="M15" s="14" t="str">
        <f t="shared" si="3"/>
        <v>ปกติ</v>
      </c>
      <c r="N15" s="50">
        <f>input1!AP15</f>
        <v>5</v>
      </c>
      <c r="O15" s="14" t="str">
        <f t="shared" si="4"/>
        <v>มีปัญหา</v>
      </c>
      <c r="P15" s="48">
        <f>input1!AR15</f>
        <v>6</v>
      </c>
      <c r="Q15" s="14" t="str">
        <f t="shared" si="5"/>
        <v>มีจุดแข็ง</v>
      </c>
      <c r="R15" s="49">
        <f t="shared" si="6"/>
        <v>21</v>
      </c>
      <c r="S15" s="58">
        <f t="shared" si="7"/>
        <v>21</v>
      </c>
      <c r="T15" s="14" t="str">
        <f t="shared" si="8"/>
        <v>มีปัญหา</v>
      </c>
    </row>
    <row r="16" spans="2:20" s="4" customFormat="1" ht="18.75" customHeight="1">
      <c r="B16" s="35" t="s">
        <v>51</v>
      </c>
      <c r="C16" s="35" t="str">
        <f>input2!B16</f>
        <v>3/2</v>
      </c>
      <c r="D16" s="184" t="str">
        <f>input1!B16</f>
        <v>05005</v>
      </c>
      <c r="E16" s="116" t="str">
        <f>input1!C16</f>
        <v>เด็กหญิงสกาวรัตน์  ศรีกอน</v>
      </c>
      <c r="F16" s="46">
        <f>input1!D16</f>
        <v>2</v>
      </c>
      <c r="G16" s="57" t="str">
        <f t="shared" si="0"/>
        <v>หญิง</v>
      </c>
      <c r="H16" s="48">
        <f>input1!AE16</f>
        <v>3</v>
      </c>
      <c r="I16" s="14" t="str">
        <f t="shared" si="1"/>
        <v>ปกติ</v>
      </c>
      <c r="J16" s="50">
        <f>input1!AH16</f>
        <v>1</v>
      </c>
      <c r="K16" s="14" t="str">
        <f t="shared" si="2"/>
        <v>ปกติ</v>
      </c>
      <c r="L16" s="48">
        <f>input1!AL16</f>
        <v>5</v>
      </c>
      <c r="M16" s="14" t="str">
        <f t="shared" si="3"/>
        <v>ปกติ</v>
      </c>
      <c r="N16" s="50">
        <f>input1!AP16</f>
        <v>6</v>
      </c>
      <c r="O16" s="14" t="str">
        <f t="shared" si="4"/>
        <v>มีปัญหา</v>
      </c>
      <c r="P16" s="48">
        <f>input1!AR16</f>
        <v>9</v>
      </c>
      <c r="Q16" s="14" t="str">
        <f t="shared" si="5"/>
        <v>มีจุดแข็ง</v>
      </c>
      <c r="R16" s="49">
        <f t="shared" si="6"/>
        <v>15</v>
      </c>
      <c r="S16" s="58">
        <f t="shared" si="7"/>
        <v>15</v>
      </c>
      <c r="T16" s="14" t="str">
        <f t="shared" si="8"/>
        <v>ปกติ</v>
      </c>
    </row>
    <row r="17" spans="2:20" s="4" customFormat="1" ht="18.75" customHeight="1">
      <c r="B17" s="35" t="s">
        <v>52</v>
      </c>
      <c r="C17" s="35" t="str">
        <f>input2!B17</f>
        <v>3/2</v>
      </c>
      <c r="D17" s="185" t="str">
        <f>input1!B17</f>
        <v>05017</v>
      </c>
      <c r="E17" s="115" t="str">
        <f>input1!C17</f>
        <v>เด็กหญิงเมทินี  สายสุวรรณ์</v>
      </c>
      <c r="F17" s="46">
        <f>input1!D17</f>
        <v>2</v>
      </c>
      <c r="G17" s="51" t="str">
        <f t="shared" si="0"/>
        <v>หญิง</v>
      </c>
      <c r="H17" s="48">
        <f>input1!AE17</f>
        <v>4</v>
      </c>
      <c r="I17" s="14" t="str">
        <f t="shared" si="1"/>
        <v>ปกติ</v>
      </c>
      <c r="J17" s="50">
        <f>input1!AH17</f>
        <v>0</v>
      </c>
      <c r="K17" s="14" t="str">
        <f t="shared" si="2"/>
        <v>ปกติ</v>
      </c>
      <c r="L17" s="48">
        <f>input1!AL17</f>
        <v>3</v>
      </c>
      <c r="M17" s="14" t="str">
        <f t="shared" si="3"/>
        <v>ปกติ</v>
      </c>
      <c r="N17" s="50">
        <f>input1!AP17</f>
        <v>5</v>
      </c>
      <c r="O17" s="14" t="str">
        <f t="shared" si="4"/>
        <v>มีปัญหา</v>
      </c>
      <c r="P17" s="48">
        <f>input1!AR17</f>
        <v>7</v>
      </c>
      <c r="Q17" s="14" t="str">
        <f t="shared" si="5"/>
        <v>มีจุดแข็ง</v>
      </c>
      <c r="R17" s="49">
        <f t="shared" si="6"/>
        <v>12</v>
      </c>
      <c r="S17" s="58">
        <f t="shared" si="7"/>
        <v>12</v>
      </c>
      <c r="T17" s="14" t="str">
        <f t="shared" si="8"/>
        <v>ปกติ</v>
      </c>
    </row>
    <row r="18" spans="2:20" s="4" customFormat="1" ht="18.75" customHeight="1">
      <c r="B18" s="35" t="s">
        <v>53</v>
      </c>
      <c r="C18" s="35" t="str">
        <f>input2!B18</f>
        <v>3/2</v>
      </c>
      <c r="D18" s="184" t="str">
        <f>input1!B18</f>
        <v>05020</v>
      </c>
      <c r="E18" s="116" t="str">
        <f>input1!C18</f>
        <v>เด็กหญิงกัญญาณัฐ  มโนตา</v>
      </c>
      <c r="F18" s="46">
        <f>input1!D18</f>
        <v>2</v>
      </c>
      <c r="G18" s="51" t="str">
        <f t="shared" si="0"/>
        <v>หญิง</v>
      </c>
      <c r="H18" s="48">
        <f>input1!AE18</f>
        <v>5</v>
      </c>
      <c r="I18" s="14" t="str">
        <f t="shared" si="1"/>
        <v>ปกติ</v>
      </c>
      <c r="J18" s="50">
        <f>input1!AH18</f>
        <v>1</v>
      </c>
      <c r="K18" s="14" t="str">
        <f t="shared" si="2"/>
        <v>ปกติ</v>
      </c>
      <c r="L18" s="48">
        <f>input1!AL18</f>
        <v>3</v>
      </c>
      <c r="M18" s="14" t="str">
        <f t="shared" si="3"/>
        <v>ปกติ</v>
      </c>
      <c r="N18" s="50">
        <f>input1!AP18</f>
        <v>3</v>
      </c>
      <c r="O18" s="14" t="str">
        <f t="shared" si="4"/>
        <v>ปกติ</v>
      </c>
      <c r="P18" s="48">
        <f>input1!AR18</f>
        <v>6</v>
      </c>
      <c r="Q18" s="14" t="str">
        <f t="shared" si="5"/>
        <v>มีจุดแข็ง</v>
      </c>
      <c r="R18" s="49">
        <f t="shared" si="6"/>
        <v>12</v>
      </c>
      <c r="S18" s="58">
        <f t="shared" si="7"/>
        <v>12</v>
      </c>
      <c r="T18" s="14" t="str">
        <f t="shared" si="8"/>
        <v>ปกติ</v>
      </c>
    </row>
    <row r="19" spans="2:20" s="4" customFormat="1" ht="18.75" customHeight="1" thickBot="1">
      <c r="B19" s="36" t="s">
        <v>54</v>
      </c>
      <c r="C19" s="36" t="str">
        <f>input2!B19</f>
        <v>3/2</v>
      </c>
      <c r="D19" s="186" t="str">
        <f>input1!B19</f>
        <v>05021</v>
      </c>
      <c r="E19" s="117" t="str">
        <f>input1!C19</f>
        <v>เด็กหญิงบุษยมาส  ศรีทองคำ</v>
      </c>
      <c r="F19" s="109">
        <f>input1!D19</f>
        <v>2</v>
      </c>
      <c r="G19" s="53" t="str">
        <f t="shared" si="0"/>
        <v>หญิง</v>
      </c>
      <c r="H19" s="54">
        <f>input1!AE19</f>
        <v>5</v>
      </c>
      <c r="I19" s="18" t="str">
        <f t="shared" si="1"/>
        <v>ปกติ</v>
      </c>
      <c r="J19" s="56">
        <f>input1!AH19</f>
        <v>1</v>
      </c>
      <c r="K19" s="18" t="str">
        <f t="shared" si="2"/>
        <v>ปกติ</v>
      </c>
      <c r="L19" s="54">
        <f>input1!AL19</f>
        <v>5</v>
      </c>
      <c r="M19" s="18" t="str">
        <f t="shared" si="3"/>
        <v>ปกติ</v>
      </c>
      <c r="N19" s="56">
        <f>input1!AP19</f>
        <v>1</v>
      </c>
      <c r="O19" s="18" t="str">
        <f t="shared" si="4"/>
        <v>ปกติ</v>
      </c>
      <c r="P19" s="54">
        <f>input1!AR19</f>
        <v>3</v>
      </c>
      <c r="Q19" s="18" t="str">
        <f t="shared" si="5"/>
        <v>ไม่มีจุดแข็ง</v>
      </c>
      <c r="R19" s="55">
        <f t="shared" si="6"/>
        <v>12</v>
      </c>
      <c r="S19" s="59">
        <f t="shared" si="7"/>
        <v>12</v>
      </c>
      <c r="T19" s="18" t="str">
        <f t="shared" si="8"/>
        <v>ปกติ</v>
      </c>
    </row>
    <row r="20" spans="2:20" s="4" customFormat="1" ht="18.75" customHeight="1">
      <c r="B20" s="35" t="s">
        <v>55</v>
      </c>
      <c r="C20" s="35" t="str">
        <f>input2!B20</f>
        <v>3/2</v>
      </c>
      <c r="D20" s="185" t="str">
        <f>input1!B20</f>
        <v>05040</v>
      </c>
      <c r="E20" s="115" t="str">
        <f>input1!C20</f>
        <v>เด็กหญิงนิลาวัลย์  แซ่หวาง</v>
      </c>
      <c r="F20" s="46">
        <f>input1!D20</f>
        <v>2</v>
      </c>
      <c r="G20" s="57" t="str">
        <f t="shared" si="0"/>
        <v>หญิง</v>
      </c>
      <c r="H20" s="48">
        <f>input1!AE20</f>
        <v>0</v>
      </c>
      <c r="I20" s="14" t="str">
        <f t="shared" si="1"/>
        <v>ปกติ</v>
      </c>
      <c r="J20" s="50">
        <f>input1!AH20</f>
        <v>2</v>
      </c>
      <c r="K20" s="14" t="str">
        <f t="shared" si="2"/>
        <v>ปกติ</v>
      </c>
      <c r="L20" s="48">
        <f>input1!AL20</f>
        <v>4</v>
      </c>
      <c r="M20" s="14" t="str">
        <f t="shared" si="3"/>
        <v>ปกติ</v>
      </c>
      <c r="N20" s="50">
        <f>input1!AP20</f>
        <v>5</v>
      </c>
      <c r="O20" s="14" t="str">
        <f t="shared" si="4"/>
        <v>มีปัญหา</v>
      </c>
      <c r="P20" s="48">
        <f>input1!AR20</f>
        <v>10</v>
      </c>
      <c r="Q20" s="14" t="str">
        <f t="shared" si="5"/>
        <v>มีจุดแข็ง</v>
      </c>
      <c r="R20" s="49">
        <f t="shared" si="6"/>
        <v>11</v>
      </c>
      <c r="S20" s="58">
        <f t="shared" si="7"/>
        <v>11</v>
      </c>
      <c r="T20" s="14" t="str">
        <f t="shared" si="8"/>
        <v>ปกติ</v>
      </c>
    </row>
    <row r="21" spans="2:32" s="4" customFormat="1" ht="18.75" customHeight="1">
      <c r="B21" s="35" t="s">
        <v>10</v>
      </c>
      <c r="C21" s="35" t="str">
        <f>input2!B21</f>
        <v>3/2</v>
      </c>
      <c r="D21" s="184" t="str">
        <f>input1!B21</f>
        <v>05042</v>
      </c>
      <c r="E21" s="116" t="str">
        <f>input1!C21</f>
        <v>เด็กหญิงปนัดดา  ไวทยาคม</v>
      </c>
      <c r="F21" s="46">
        <f>input1!D21</f>
        <v>2</v>
      </c>
      <c r="G21" s="51" t="str">
        <f t="shared" si="0"/>
        <v>หญิง</v>
      </c>
      <c r="H21" s="48">
        <f>input1!AE21</f>
        <v>8</v>
      </c>
      <c r="I21" s="14" t="str">
        <f t="shared" si="1"/>
        <v>มีปัญหา</v>
      </c>
      <c r="J21" s="50">
        <f>input1!AH21</f>
        <v>3</v>
      </c>
      <c r="K21" s="14" t="str">
        <f t="shared" si="2"/>
        <v>ปกติ</v>
      </c>
      <c r="L21" s="48">
        <f>input1!AL21</f>
        <v>2</v>
      </c>
      <c r="M21" s="14" t="str">
        <f t="shared" si="3"/>
        <v>ปกติ</v>
      </c>
      <c r="N21" s="50">
        <f>input1!AP21</f>
        <v>5</v>
      </c>
      <c r="O21" s="14" t="str">
        <f t="shared" si="4"/>
        <v>มีปัญหา</v>
      </c>
      <c r="P21" s="48">
        <f>input1!AR21</f>
        <v>5</v>
      </c>
      <c r="Q21" s="14" t="str">
        <f t="shared" si="5"/>
        <v>เสี่ยง</v>
      </c>
      <c r="R21" s="49">
        <f t="shared" si="6"/>
        <v>18</v>
      </c>
      <c r="S21" s="58">
        <f t="shared" si="7"/>
        <v>18</v>
      </c>
      <c r="T21" s="14" t="str">
        <f t="shared" si="8"/>
        <v>เสี่ยง</v>
      </c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2:32" s="4" customFormat="1" ht="18.75" customHeight="1">
      <c r="B22" s="35" t="s">
        <v>11</v>
      </c>
      <c r="C22" s="35" t="str">
        <f>input2!B22</f>
        <v>3/2</v>
      </c>
      <c r="D22" s="185" t="str">
        <f>input1!B22</f>
        <v>05044</v>
      </c>
      <c r="E22" s="115" t="str">
        <f>input1!C22</f>
        <v>เด็กหญิงสลิลญา  ท้าวผาบ</v>
      </c>
      <c r="F22" s="46">
        <f>input1!D22</f>
        <v>2</v>
      </c>
      <c r="G22" s="57" t="str">
        <f t="shared" si="0"/>
        <v>หญิง</v>
      </c>
      <c r="H22" s="48">
        <f>input1!AE22</f>
        <v>3</v>
      </c>
      <c r="I22" s="14" t="str">
        <f t="shared" si="1"/>
        <v>ปกติ</v>
      </c>
      <c r="J22" s="50">
        <f>input1!AH22</f>
        <v>1</v>
      </c>
      <c r="K22" s="14" t="str">
        <f t="shared" si="2"/>
        <v>ปกติ</v>
      </c>
      <c r="L22" s="48">
        <f>input1!AL22</f>
        <v>5</v>
      </c>
      <c r="M22" s="14" t="str">
        <f t="shared" si="3"/>
        <v>ปกติ</v>
      </c>
      <c r="N22" s="50">
        <f>input1!AP22</f>
        <v>5</v>
      </c>
      <c r="O22" s="14" t="str">
        <f t="shared" si="4"/>
        <v>มีปัญหา</v>
      </c>
      <c r="P22" s="48">
        <f>input1!AR22</f>
        <v>7</v>
      </c>
      <c r="Q22" s="14" t="str">
        <f t="shared" si="5"/>
        <v>มีจุดแข็ง</v>
      </c>
      <c r="R22" s="49">
        <f t="shared" si="6"/>
        <v>14</v>
      </c>
      <c r="S22" s="58">
        <f t="shared" si="7"/>
        <v>14</v>
      </c>
      <c r="T22" s="14" t="str">
        <f t="shared" si="8"/>
        <v>ปกติ</v>
      </c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2:32" s="4" customFormat="1" ht="18.75" customHeight="1">
      <c r="B23" s="35" t="s">
        <v>12</v>
      </c>
      <c r="C23" s="35" t="str">
        <f>input2!B23</f>
        <v>3/2</v>
      </c>
      <c r="D23" s="184" t="str">
        <f>input1!B23</f>
        <v>05049</v>
      </c>
      <c r="E23" s="116" t="str">
        <f>input1!C23</f>
        <v>เด็กหญิงลลิตา  กุนทนุ</v>
      </c>
      <c r="F23" s="46">
        <f>input1!D23</f>
        <v>2</v>
      </c>
      <c r="G23" s="57" t="str">
        <f t="shared" si="0"/>
        <v>หญิง</v>
      </c>
      <c r="H23" s="48">
        <f>input1!AE23</f>
        <v>6</v>
      </c>
      <c r="I23" s="14" t="str">
        <f t="shared" si="1"/>
        <v>เสี่ยง</v>
      </c>
      <c r="J23" s="50">
        <f>input1!AH23</f>
        <v>2</v>
      </c>
      <c r="K23" s="14" t="str">
        <f t="shared" si="2"/>
        <v>ปกติ</v>
      </c>
      <c r="L23" s="48">
        <f>input1!AL23</f>
        <v>7</v>
      </c>
      <c r="M23" s="14" t="str">
        <f t="shared" si="3"/>
        <v>เสี่ยง</v>
      </c>
      <c r="N23" s="50">
        <f>input1!AP23</f>
        <v>5</v>
      </c>
      <c r="O23" s="14" t="str">
        <f t="shared" si="4"/>
        <v>มีปัญหา</v>
      </c>
      <c r="P23" s="48">
        <f>input1!AR23</f>
        <v>5</v>
      </c>
      <c r="Q23" s="14" t="str">
        <f t="shared" si="5"/>
        <v>เสี่ยง</v>
      </c>
      <c r="R23" s="49">
        <f t="shared" si="6"/>
        <v>20</v>
      </c>
      <c r="S23" s="58">
        <f t="shared" si="7"/>
        <v>20</v>
      </c>
      <c r="T23" s="14" t="str">
        <f t="shared" si="8"/>
        <v>มีปัญหา</v>
      </c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s="4" customFormat="1" ht="18.75" customHeight="1" thickBot="1">
      <c r="B24" s="36" t="s">
        <v>34</v>
      </c>
      <c r="C24" s="36" t="str">
        <f>input2!B24</f>
        <v>3/2</v>
      </c>
      <c r="D24" s="186" t="str">
        <f>input1!B24</f>
        <v>05052</v>
      </c>
      <c r="E24" s="117" t="str">
        <f>input1!C24</f>
        <v>เด็กหญิงยุวธิดา  กินนาธรรม</v>
      </c>
      <c r="F24" s="109">
        <f>input1!D24</f>
        <v>2</v>
      </c>
      <c r="G24" s="53" t="str">
        <f t="shared" si="0"/>
        <v>หญิง</v>
      </c>
      <c r="H24" s="54">
        <f>input1!AE24</f>
        <v>2</v>
      </c>
      <c r="I24" s="18" t="str">
        <f t="shared" si="1"/>
        <v>ปกติ</v>
      </c>
      <c r="J24" s="56">
        <f>input1!AH24</f>
        <v>1</v>
      </c>
      <c r="K24" s="18" t="str">
        <f t="shared" si="2"/>
        <v>ปกติ</v>
      </c>
      <c r="L24" s="54">
        <f>input1!AL24</f>
        <v>8</v>
      </c>
      <c r="M24" s="18" t="str">
        <f t="shared" si="3"/>
        <v>มีปัญหา</v>
      </c>
      <c r="N24" s="56">
        <f>input1!AP24</f>
        <v>6</v>
      </c>
      <c r="O24" s="18" t="str">
        <f t="shared" si="4"/>
        <v>มีปัญหา</v>
      </c>
      <c r="P24" s="54">
        <f>input1!AR24</f>
        <v>4</v>
      </c>
      <c r="Q24" s="18" t="str">
        <f t="shared" si="5"/>
        <v>ไม่มีจุดแข็ง</v>
      </c>
      <c r="R24" s="55">
        <f t="shared" si="6"/>
        <v>17</v>
      </c>
      <c r="S24" s="59">
        <f t="shared" si="7"/>
        <v>17</v>
      </c>
      <c r="T24" s="18" t="str">
        <f t="shared" si="8"/>
        <v>เสี่ยง</v>
      </c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2" s="4" customFormat="1" ht="18.75" customHeight="1">
      <c r="B25" s="35" t="s">
        <v>35</v>
      </c>
      <c r="C25" s="35" t="str">
        <f>input2!B25</f>
        <v>3/2</v>
      </c>
      <c r="D25" s="185" t="str">
        <f>input1!B25</f>
        <v>05057</v>
      </c>
      <c r="E25" s="115" t="str">
        <f>input1!C25</f>
        <v>เด็กหญิงปนัสยา  ยองขอด</v>
      </c>
      <c r="F25" s="46">
        <f>input1!D25</f>
        <v>2</v>
      </c>
      <c r="G25" s="57" t="str">
        <f t="shared" si="0"/>
        <v>หญิง</v>
      </c>
      <c r="H25" s="48">
        <f>input1!AE25</f>
        <v>2</v>
      </c>
      <c r="I25" s="14" t="str">
        <f t="shared" si="1"/>
        <v>ปกติ</v>
      </c>
      <c r="J25" s="50">
        <f>input1!AH25</f>
        <v>1</v>
      </c>
      <c r="K25" s="14" t="str">
        <f t="shared" si="2"/>
        <v>ปกติ</v>
      </c>
      <c r="L25" s="48">
        <f>input1!AL25</f>
        <v>5</v>
      </c>
      <c r="M25" s="14" t="str">
        <f t="shared" si="3"/>
        <v>ปกติ</v>
      </c>
      <c r="N25" s="50">
        <f>input1!AP25</f>
        <v>7</v>
      </c>
      <c r="O25" s="14" t="str">
        <f t="shared" si="4"/>
        <v>มีปัญหา</v>
      </c>
      <c r="P25" s="48">
        <f>input1!AR25</f>
        <v>4</v>
      </c>
      <c r="Q25" s="14" t="str">
        <f t="shared" si="5"/>
        <v>ไม่มีจุดแข็ง</v>
      </c>
      <c r="R25" s="49">
        <f t="shared" si="6"/>
        <v>15</v>
      </c>
      <c r="S25" s="58">
        <f t="shared" si="7"/>
        <v>15</v>
      </c>
      <c r="T25" s="14" t="str">
        <f t="shared" si="8"/>
        <v>ปกติ</v>
      </c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2:20" ht="18" customHeight="1">
      <c r="B26" s="35" t="s">
        <v>95</v>
      </c>
      <c r="C26" s="35" t="str">
        <f>input2!B26</f>
        <v>3/2</v>
      </c>
      <c r="D26" s="185" t="str">
        <f>input1!B26</f>
        <v>05058</v>
      </c>
      <c r="E26" s="115" t="str">
        <f>input1!C26</f>
        <v>เด็กหญิงจาพอ  เรเชอ</v>
      </c>
      <c r="F26" s="46">
        <f>input1!D26</f>
        <v>2</v>
      </c>
      <c r="G26" s="57" t="str">
        <f>IF(F26=1,"ชาย",IF(F26=2,"หญิง","-"))</f>
        <v>หญิง</v>
      </c>
      <c r="H26" s="48">
        <f>input1!AE26</f>
        <v>4</v>
      </c>
      <c r="I26" s="14" t="str">
        <f>IF(H26&lt;6,"ปกติ",IF(H26&lt;7,"เสี่ยง","มีปัญหา"))</f>
        <v>ปกติ</v>
      </c>
      <c r="J26" s="50">
        <f>input1!AH26</f>
        <v>1</v>
      </c>
      <c r="K26" s="14" t="str">
        <f>IF(J26&lt;5,"ปกติ",IF(J26&lt;6,"เสี่ยง","มีปัญหา"))</f>
        <v>ปกติ</v>
      </c>
      <c r="L26" s="48">
        <f>input1!AL26</f>
        <v>5</v>
      </c>
      <c r="M26" s="14" t="str">
        <f>IF(L26&lt;6,"ปกติ",IF(L26&lt;8,"เสี่ยง","มีปัญหา"))</f>
        <v>ปกติ</v>
      </c>
      <c r="N26" s="50">
        <f>input1!AP26</f>
        <v>6</v>
      </c>
      <c r="O26" s="14" t="str">
        <f>IF(N26&lt;4,"ปกติ",IF(N26&lt;5,"เสี่ยง","มีปัญหา"))</f>
        <v>มีปัญหา</v>
      </c>
      <c r="P26" s="48">
        <f>input1!AR26</f>
        <v>9</v>
      </c>
      <c r="Q26" s="14" t="str">
        <f>IF(P26&lt;5,"ไม่มีจุดแข็ง",IF(P26&lt;6,"เสี่ยง","มีจุดแข็ง"))</f>
        <v>มีจุดแข็ง</v>
      </c>
      <c r="R26" s="49">
        <f>H26+J26+L26+N26</f>
        <v>16</v>
      </c>
      <c r="S26" s="58">
        <f>SUM(H26,J26,L26,N26)</f>
        <v>16</v>
      </c>
      <c r="T26" s="14" t="str">
        <f>IF(S26&lt;17,"ปกติ",IF(S26&lt;20,"เสี่ยง","มีปัญหา"))</f>
        <v>ปกติ</v>
      </c>
    </row>
    <row r="27" spans="2:20" ht="18" customHeight="1">
      <c r="B27" s="35" t="s">
        <v>96</v>
      </c>
      <c r="C27" s="35" t="str">
        <f>input2!B27</f>
        <v>3/2</v>
      </c>
      <c r="D27" s="185" t="str">
        <f>input1!B27</f>
        <v>05136</v>
      </c>
      <c r="E27" s="115" t="str">
        <f>input1!C27</f>
        <v>เด็กหญิงณัฐวารี  การดี</v>
      </c>
      <c r="F27" s="46">
        <f>input1!D27</f>
        <v>2</v>
      </c>
      <c r="G27" s="57" t="str">
        <f>IF(F27=1,"ชาย",IF(F27=2,"หญิง","-"))</f>
        <v>หญิง</v>
      </c>
      <c r="H27" s="48">
        <f>input1!AE27</f>
        <v>3</v>
      </c>
      <c r="I27" s="14" t="str">
        <f>IF(H27&lt;6,"ปกติ",IF(H27&lt;7,"เสี่ยง","มีปัญหา"))</f>
        <v>ปกติ</v>
      </c>
      <c r="J27" s="50">
        <f>input1!AH27</f>
        <v>1</v>
      </c>
      <c r="K27" s="14" t="str">
        <f>IF(J27&lt;5,"ปกติ",IF(J27&lt;6,"เสี่ยง","มีปัญหา"))</f>
        <v>ปกติ</v>
      </c>
      <c r="L27" s="48">
        <f>input1!AL27</f>
        <v>5</v>
      </c>
      <c r="M27" s="14" t="str">
        <f>IF(L27&lt;6,"ปกติ",IF(L27&lt;8,"เสี่ยง","มีปัญหา"))</f>
        <v>ปกติ</v>
      </c>
      <c r="N27" s="50">
        <f>input1!AP27</f>
        <v>5</v>
      </c>
      <c r="O27" s="14" t="str">
        <f>IF(N27&lt;4,"ปกติ",IF(N27&lt;5,"เสี่ยง","มีปัญหา"))</f>
        <v>มีปัญหา</v>
      </c>
      <c r="P27" s="48">
        <f>input1!AR27</f>
        <v>4</v>
      </c>
      <c r="Q27" s="14" t="str">
        <f>IF(P27&lt;5,"ไม่มีจุดแข็ง",IF(P27&lt;6,"เสี่ยง","มีจุดแข็ง"))</f>
        <v>ไม่มีจุดแข็ง</v>
      </c>
      <c r="R27" s="49">
        <f>H27+J27+L27+N27</f>
        <v>14</v>
      </c>
      <c r="S27" s="58">
        <f>SUM(H27,J27,L27,N27)</f>
        <v>14</v>
      </c>
      <c r="T27" s="14" t="str">
        <f>IF(S27&lt;17,"ปกติ",IF(S27&lt;20,"เสี่ยง","มีปัญหา"))</f>
        <v>ปกติ</v>
      </c>
    </row>
    <row r="28" ht="18" customHeight="1"/>
    <row r="29" ht="18" customHeight="1"/>
    <row r="30" ht="18" customHeight="1"/>
    <row r="31" ht="18" customHeight="1"/>
    <row r="32" ht="18" customHeight="1">
      <c r="E32" s="86"/>
    </row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</sheetData>
  <sheetProtection/>
  <mergeCells count="9">
    <mergeCell ref="P3:Q3"/>
    <mergeCell ref="S3:T3"/>
    <mergeCell ref="H2:T2"/>
    <mergeCell ref="B3:G3"/>
    <mergeCell ref="B2:G2"/>
    <mergeCell ref="H3:I3"/>
    <mergeCell ref="J3:K3"/>
    <mergeCell ref="L3:M3"/>
    <mergeCell ref="N3:O3"/>
  </mergeCells>
  <printOptions/>
  <pageMargins left="0.3937007874015748" right="0.15748031496062992" top="0.984251968503937" bottom="0.3937007874015748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F27"/>
  <sheetViews>
    <sheetView zoomScalePageLayoutView="0" workbookViewId="0" topLeftCell="A13">
      <selection activeCell="I32" sqref="I32"/>
    </sheetView>
  </sheetViews>
  <sheetFormatPr defaultColWidth="9.140625" defaultRowHeight="21.75"/>
  <cols>
    <col min="1" max="1" width="1.8515625" style="1" customWidth="1"/>
    <col min="2" max="2" width="3.8515625" style="1" customWidth="1"/>
    <col min="3" max="3" width="5.140625" style="1" customWidth="1"/>
    <col min="4" max="4" width="7.00390625" style="121" customWidth="1"/>
    <col min="5" max="5" width="26.421875" style="1" customWidth="1"/>
    <col min="6" max="6" width="9.140625" style="1" hidden="1" customWidth="1"/>
    <col min="7" max="7" width="5.8515625" style="1" customWidth="1"/>
    <col min="8" max="8" width="4.421875" style="1" customWidth="1"/>
    <col min="9" max="9" width="10.8515625" style="1" customWidth="1"/>
    <col min="10" max="10" width="4.421875" style="1" customWidth="1"/>
    <col min="11" max="11" width="11.140625" style="1" customWidth="1"/>
    <col min="12" max="12" width="4.421875" style="1" customWidth="1"/>
    <col min="13" max="13" width="10.140625" style="1" customWidth="1"/>
    <col min="14" max="14" width="4.421875" style="1" customWidth="1"/>
    <col min="15" max="15" width="11.00390625" style="1" customWidth="1"/>
    <col min="16" max="16" width="4.421875" style="1" customWidth="1"/>
    <col min="17" max="17" width="10.7109375" style="1" customWidth="1"/>
    <col min="18" max="18" width="4.421875" style="1" hidden="1" customWidth="1"/>
    <col min="19" max="19" width="4.421875" style="1" bestFit="1" customWidth="1"/>
    <col min="20" max="20" width="10.8515625" style="1" customWidth="1"/>
    <col min="21" max="16384" width="9.140625" style="1" customWidth="1"/>
  </cols>
  <sheetData>
    <row r="1" ht="18.75" customHeight="1" thickBot="1">
      <c r="T1" s="1">
        <v>5</v>
      </c>
    </row>
    <row r="2" spans="2:20" ht="18.75" customHeight="1" thickBot="1">
      <c r="B2" s="291" t="s">
        <v>7</v>
      </c>
      <c r="C2" s="292"/>
      <c r="D2" s="292"/>
      <c r="E2" s="292"/>
      <c r="F2" s="292"/>
      <c r="G2" s="293"/>
      <c r="H2" s="310" t="s">
        <v>25</v>
      </c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1"/>
    </row>
    <row r="3" spans="2:20" ht="18.75" customHeight="1" thickBot="1">
      <c r="B3" s="312" t="str">
        <f>input1!A3</f>
        <v>ชั้น ม.3/2 น.ส.กชพรรณ ศรีทอง และนายพิบูลย์ แสงทอง</v>
      </c>
      <c r="C3" s="313"/>
      <c r="D3" s="313"/>
      <c r="E3" s="313"/>
      <c r="F3" s="313"/>
      <c r="G3" s="314"/>
      <c r="H3" s="291" t="s">
        <v>18</v>
      </c>
      <c r="I3" s="293"/>
      <c r="J3" s="315" t="s">
        <v>19</v>
      </c>
      <c r="K3" s="315"/>
      <c r="L3" s="291" t="s">
        <v>20</v>
      </c>
      <c r="M3" s="293"/>
      <c r="N3" s="315" t="s">
        <v>21</v>
      </c>
      <c r="O3" s="315"/>
      <c r="P3" s="291" t="s">
        <v>22</v>
      </c>
      <c r="Q3" s="293"/>
      <c r="R3" s="203"/>
      <c r="S3" s="291" t="s">
        <v>23</v>
      </c>
      <c r="T3" s="293"/>
    </row>
    <row r="4" spans="2:20" ht="18.75" customHeight="1" thickBot="1">
      <c r="B4" s="190" t="s">
        <v>4</v>
      </c>
      <c r="C4" s="193" t="s">
        <v>3</v>
      </c>
      <c r="D4" s="193" t="s">
        <v>89</v>
      </c>
      <c r="E4" s="193" t="s">
        <v>5</v>
      </c>
      <c r="F4" s="191" t="s">
        <v>6</v>
      </c>
      <c r="G4" s="196" t="s">
        <v>6</v>
      </c>
      <c r="H4" s="197" t="s">
        <v>16</v>
      </c>
      <c r="I4" s="198" t="s">
        <v>17</v>
      </c>
      <c r="J4" s="197" t="s">
        <v>16</v>
      </c>
      <c r="K4" s="199" t="s">
        <v>17</v>
      </c>
      <c r="L4" s="200" t="s">
        <v>16</v>
      </c>
      <c r="M4" s="198" t="s">
        <v>17</v>
      </c>
      <c r="N4" s="197" t="s">
        <v>16</v>
      </c>
      <c r="O4" s="199" t="s">
        <v>17</v>
      </c>
      <c r="P4" s="200" t="s">
        <v>16</v>
      </c>
      <c r="Q4" s="201" t="s">
        <v>17</v>
      </c>
      <c r="R4" s="202"/>
      <c r="S4" s="197" t="s">
        <v>16</v>
      </c>
      <c r="T4" s="192" t="s">
        <v>17</v>
      </c>
    </row>
    <row r="5" spans="2:20" s="4" customFormat="1" ht="18.75" customHeight="1">
      <c r="B5" s="35" t="s">
        <v>40</v>
      </c>
      <c r="C5" s="35" t="str">
        <f>input2!B5</f>
        <v>3/2</v>
      </c>
      <c r="D5" s="183" t="str">
        <f>input1!B5</f>
        <v>04989</v>
      </c>
      <c r="E5" s="115" t="str">
        <f>input1!C5</f>
        <v>เด็กชายวรายุทธ  ตอนะรักษ์</v>
      </c>
      <c r="F5" s="46">
        <f>input1!D5</f>
        <v>1</v>
      </c>
      <c r="G5" s="47" t="str">
        <f>IF(F5=1,"ชาย",IF(F5=2,"หญิง","-"))</f>
        <v>ชาย</v>
      </c>
      <c r="H5" s="48">
        <f>input2!AF5</f>
        <v>0</v>
      </c>
      <c r="I5" s="14" t="str">
        <f>IF(H5&lt;6,"ปกติ",IF(H5&lt;7,"เสี่ยง","มีปัญหา"))</f>
        <v>ปกติ</v>
      </c>
      <c r="J5" s="50">
        <f>input2!AI5</f>
        <v>0</v>
      </c>
      <c r="K5" s="14" t="str">
        <f>IF(J5&lt;5,"ปกติ",IF(J5&lt;6,"เสี่ยง","มีปัญหา"))</f>
        <v>ปกติ</v>
      </c>
      <c r="L5" s="48">
        <f>input2!AM5</f>
        <v>0</v>
      </c>
      <c r="M5" s="14" t="str">
        <f>IF(L5&lt;6,"ปกติ",IF(L5&lt;8,"เสี่ยง","มีปัญหา"))</f>
        <v>ปกติ</v>
      </c>
      <c r="N5" s="50">
        <f>input2!AQ5</f>
        <v>0</v>
      </c>
      <c r="O5" s="14" t="str">
        <f>IF(N5&lt;4,"ปกติ",IF(N5&lt;5,"เสี่ยง","มีปัญหา"))</f>
        <v>ปกติ</v>
      </c>
      <c r="P5" s="48">
        <f>input2!AS5</f>
        <v>0</v>
      </c>
      <c r="Q5" s="14" t="str">
        <f>IF(P5&lt;5,"ไม่มีจุดแข็ง",IF(P5&lt;6,"เสี่ยง","มีจุดแข็ง"))</f>
        <v>ไม่มีจุดแข็ง</v>
      </c>
      <c r="R5" s="49">
        <f>H5+J5+L5+N5</f>
        <v>0</v>
      </c>
      <c r="S5" s="58">
        <f>SUM(H5,J5,L5,N5)</f>
        <v>0</v>
      </c>
      <c r="T5" s="14" t="str">
        <f>IF(S5&lt;17,"ปกติ",IF(S5&lt;20,"เสี่ยง","มีปัญหา"))</f>
        <v>ปกติ</v>
      </c>
    </row>
    <row r="6" spans="2:20" s="4" customFormat="1" ht="18.75" customHeight="1">
      <c r="B6" s="35" t="s">
        <v>41</v>
      </c>
      <c r="C6" s="35" t="str">
        <f>input2!B6</f>
        <v>3/2</v>
      </c>
      <c r="D6" s="184" t="str">
        <f>input1!B6</f>
        <v>04993</v>
      </c>
      <c r="E6" s="116" t="str">
        <f>input1!C6</f>
        <v>เด็กชายทินกร  คำนวณ</v>
      </c>
      <c r="F6" s="46">
        <f>input1!D6</f>
        <v>1</v>
      </c>
      <c r="G6" s="51" t="str">
        <f aca="true" t="shared" si="0" ref="G6:G25">IF(F6=1,"ชาย",IF(F6=2,"หญิง","-"))</f>
        <v>ชาย</v>
      </c>
      <c r="H6" s="48">
        <f>input2!AF6</f>
        <v>0</v>
      </c>
      <c r="I6" s="14" t="str">
        <f>IF(H6&lt;6,"ปกติ",IF(H6&lt;7,"เสี่ยง","มีปัญหา"))</f>
        <v>ปกติ</v>
      </c>
      <c r="J6" s="50">
        <f>input2!AI6</f>
        <v>2</v>
      </c>
      <c r="K6" s="14" t="str">
        <f aca="true" t="shared" si="1" ref="K6:K25">IF(J6&lt;5,"ปกติ",IF(J6&lt;6,"เสี่ยง","มีปัญหา"))</f>
        <v>ปกติ</v>
      </c>
      <c r="L6" s="48">
        <f>input2!AM6</f>
        <v>2</v>
      </c>
      <c r="M6" s="14" t="str">
        <f aca="true" t="shared" si="2" ref="M6:M25">IF(L6&lt;6,"ปกติ",IF(L6&lt;8,"เสี่ยง","มีปัญหา"))</f>
        <v>ปกติ</v>
      </c>
      <c r="N6" s="50">
        <f>input2!AQ6</f>
        <v>5</v>
      </c>
      <c r="O6" s="14" t="str">
        <f aca="true" t="shared" si="3" ref="O6:O25">IF(N6&lt;4,"ปกติ",IF(N6&lt;5,"เสี่ยง","มีปัญหา"))</f>
        <v>มีปัญหา</v>
      </c>
      <c r="P6" s="48">
        <f>input2!AS6</f>
        <v>6</v>
      </c>
      <c r="Q6" s="14" t="str">
        <f aca="true" t="shared" si="4" ref="Q6:Q25">IF(P6&lt;5,"ไม่มีจุดแข็ง",IF(P6&lt;6,"เสี่ยง","มีจุดแข็ง"))</f>
        <v>มีจุดแข็ง</v>
      </c>
      <c r="R6" s="49">
        <f aca="true" t="shared" si="5" ref="R6:R25">H6+J6+L6+N6</f>
        <v>9</v>
      </c>
      <c r="S6" s="58">
        <f aca="true" t="shared" si="6" ref="S6:S25">SUM(H6,J6,L6,N6)</f>
        <v>9</v>
      </c>
      <c r="T6" s="14" t="str">
        <f aca="true" t="shared" si="7" ref="T6:T25">IF(S6&lt;17,"ปกติ",IF(S6&lt;20,"เสี่ยง","มีปัญหา"))</f>
        <v>ปกติ</v>
      </c>
    </row>
    <row r="7" spans="2:20" s="4" customFormat="1" ht="18.75" customHeight="1">
      <c r="B7" s="35" t="s">
        <v>42</v>
      </c>
      <c r="C7" s="35" t="str">
        <f>input2!B7</f>
        <v>3/2</v>
      </c>
      <c r="D7" s="185" t="str">
        <f>input1!B7</f>
        <v>04994</v>
      </c>
      <c r="E7" s="115" t="str">
        <f>input1!C7</f>
        <v>เด็กชายธีรพงศ์  วงษาคำ</v>
      </c>
      <c r="F7" s="46">
        <f>input1!D7</f>
        <v>1</v>
      </c>
      <c r="G7" s="51" t="str">
        <f t="shared" si="0"/>
        <v>ชาย</v>
      </c>
      <c r="H7" s="48">
        <f>input2!AF7</f>
        <v>0</v>
      </c>
      <c r="I7" s="14" t="str">
        <f aca="true" t="shared" si="8" ref="I7:I25">IF(H7&lt;6,"ปกติ",IF(H7&lt;7,"เสี่ยง","มีปัญหา"))</f>
        <v>ปกติ</v>
      </c>
      <c r="J7" s="50">
        <f>input2!AI7</f>
        <v>1</v>
      </c>
      <c r="K7" s="14" t="str">
        <f t="shared" si="1"/>
        <v>ปกติ</v>
      </c>
      <c r="L7" s="48">
        <f>input2!AM7</f>
        <v>1</v>
      </c>
      <c r="M7" s="14" t="str">
        <f t="shared" si="2"/>
        <v>ปกติ</v>
      </c>
      <c r="N7" s="50">
        <f>input2!AQ7</f>
        <v>4</v>
      </c>
      <c r="O7" s="14" t="str">
        <f t="shared" si="3"/>
        <v>เสี่ยง</v>
      </c>
      <c r="P7" s="48">
        <f>input2!AS7</f>
        <v>3</v>
      </c>
      <c r="Q7" s="14" t="str">
        <f t="shared" si="4"/>
        <v>ไม่มีจุดแข็ง</v>
      </c>
      <c r="R7" s="49">
        <f t="shared" si="5"/>
        <v>6</v>
      </c>
      <c r="S7" s="58">
        <f t="shared" si="6"/>
        <v>6</v>
      </c>
      <c r="T7" s="14" t="str">
        <f t="shared" si="7"/>
        <v>ปกติ</v>
      </c>
    </row>
    <row r="8" spans="2:20" s="4" customFormat="1" ht="18.75" customHeight="1">
      <c r="B8" s="35" t="s">
        <v>43</v>
      </c>
      <c r="C8" s="35" t="str">
        <f>input2!B8</f>
        <v>3/2</v>
      </c>
      <c r="D8" s="184" t="str">
        <f>input1!B8</f>
        <v>05027</v>
      </c>
      <c r="E8" s="116" t="str">
        <f>input1!C8</f>
        <v>เด็กชายอัครพล  บรรเลง</v>
      </c>
      <c r="F8" s="46">
        <f>input1!D8</f>
        <v>1</v>
      </c>
      <c r="G8" s="51" t="str">
        <f t="shared" si="0"/>
        <v>ชาย</v>
      </c>
      <c r="H8" s="52">
        <f>input2!AF8</f>
        <v>0</v>
      </c>
      <c r="I8" s="14" t="str">
        <f t="shared" si="8"/>
        <v>ปกติ</v>
      </c>
      <c r="J8" s="50">
        <f>input2!AI8</f>
        <v>3</v>
      </c>
      <c r="K8" s="14" t="str">
        <f t="shared" si="1"/>
        <v>ปกติ</v>
      </c>
      <c r="L8" s="48">
        <f>input2!AM8</f>
        <v>3</v>
      </c>
      <c r="M8" s="14" t="str">
        <f t="shared" si="2"/>
        <v>ปกติ</v>
      </c>
      <c r="N8" s="50">
        <f>input2!AQ8</f>
        <v>3</v>
      </c>
      <c r="O8" s="14" t="str">
        <f t="shared" si="3"/>
        <v>ปกติ</v>
      </c>
      <c r="P8" s="48">
        <f>input2!AS8</f>
        <v>5</v>
      </c>
      <c r="Q8" s="14" t="str">
        <f t="shared" si="4"/>
        <v>เสี่ยง</v>
      </c>
      <c r="R8" s="49">
        <f t="shared" si="5"/>
        <v>9</v>
      </c>
      <c r="S8" s="58">
        <f t="shared" si="6"/>
        <v>9</v>
      </c>
      <c r="T8" s="14" t="str">
        <f t="shared" si="7"/>
        <v>ปกติ</v>
      </c>
    </row>
    <row r="9" spans="2:20" s="4" customFormat="1" ht="18.75" customHeight="1" thickBot="1">
      <c r="B9" s="36" t="s">
        <v>44</v>
      </c>
      <c r="C9" s="36" t="str">
        <f>input2!B9</f>
        <v>3/2</v>
      </c>
      <c r="D9" s="186" t="str">
        <f>input1!B9</f>
        <v>05029</v>
      </c>
      <c r="E9" s="117" t="str">
        <f>input1!C9</f>
        <v>เด็กชายณัฐพล  กันใจ</v>
      </c>
      <c r="F9" s="109">
        <f>input1!D9</f>
        <v>1</v>
      </c>
      <c r="G9" s="53" t="str">
        <f t="shared" si="0"/>
        <v>ชาย</v>
      </c>
      <c r="H9" s="56">
        <f>input2!AF9</f>
        <v>0</v>
      </c>
      <c r="I9" s="18" t="str">
        <f t="shared" si="8"/>
        <v>ปกติ</v>
      </c>
      <c r="J9" s="56">
        <f>input2!AI9</f>
        <v>1</v>
      </c>
      <c r="K9" s="18" t="str">
        <f t="shared" si="1"/>
        <v>ปกติ</v>
      </c>
      <c r="L9" s="54">
        <f>input2!AM9</f>
        <v>0</v>
      </c>
      <c r="M9" s="18" t="str">
        <f t="shared" si="2"/>
        <v>ปกติ</v>
      </c>
      <c r="N9" s="56">
        <f>input2!AQ9</f>
        <v>3</v>
      </c>
      <c r="O9" s="18" t="str">
        <f t="shared" si="3"/>
        <v>ปกติ</v>
      </c>
      <c r="P9" s="54">
        <f>input2!AS9</f>
        <v>3</v>
      </c>
      <c r="Q9" s="18" t="str">
        <f t="shared" si="4"/>
        <v>ไม่มีจุดแข็ง</v>
      </c>
      <c r="R9" s="55">
        <f t="shared" si="5"/>
        <v>4</v>
      </c>
      <c r="S9" s="59">
        <f t="shared" si="6"/>
        <v>4</v>
      </c>
      <c r="T9" s="18" t="str">
        <f t="shared" si="7"/>
        <v>ปกติ</v>
      </c>
    </row>
    <row r="10" spans="2:20" s="4" customFormat="1" ht="18.75" customHeight="1">
      <c r="B10" s="35" t="s">
        <v>45</v>
      </c>
      <c r="C10" s="35" t="str">
        <f>input2!B10</f>
        <v>3/2</v>
      </c>
      <c r="D10" s="185" t="str">
        <f>input1!B10</f>
        <v>05031</v>
      </c>
      <c r="E10" s="115" t="str">
        <f>input1!C10</f>
        <v>เด็กชายชยธร  อะทะไชย</v>
      </c>
      <c r="F10" s="46">
        <f>input1!D10</f>
        <v>1</v>
      </c>
      <c r="G10" s="57" t="str">
        <f t="shared" si="0"/>
        <v>ชาย</v>
      </c>
      <c r="H10" s="48">
        <f>input2!AF10</f>
        <v>0</v>
      </c>
      <c r="I10" s="14" t="str">
        <f t="shared" si="8"/>
        <v>ปกติ</v>
      </c>
      <c r="J10" s="50">
        <f>input2!AI10</f>
        <v>1</v>
      </c>
      <c r="K10" s="14" t="str">
        <f t="shared" si="1"/>
        <v>ปกติ</v>
      </c>
      <c r="L10" s="48">
        <f>input2!AM10</f>
        <v>3</v>
      </c>
      <c r="M10" s="14" t="str">
        <f t="shared" si="2"/>
        <v>ปกติ</v>
      </c>
      <c r="N10" s="50">
        <f>input2!AQ10</f>
        <v>3</v>
      </c>
      <c r="O10" s="14" t="str">
        <f t="shared" si="3"/>
        <v>ปกติ</v>
      </c>
      <c r="P10" s="48">
        <f>input2!AS10</f>
        <v>4</v>
      </c>
      <c r="Q10" s="14" t="str">
        <f t="shared" si="4"/>
        <v>ไม่มีจุดแข็ง</v>
      </c>
      <c r="R10" s="49">
        <f t="shared" si="5"/>
        <v>7</v>
      </c>
      <c r="S10" s="58">
        <f t="shared" si="6"/>
        <v>7</v>
      </c>
      <c r="T10" s="14" t="str">
        <f t="shared" si="7"/>
        <v>ปกติ</v>
      </c>
    </row>
    <row r="11" spans="2:20" s="4" customFormat="1" ht="18.75" customHeight="1">
      <c r="B11" s="35" t="s">
        <v>46</v>
      </c>
      <c r="C11" s="35" t="str">
        <f>input2!B11</f>
        <v>3/2</v>
      </c>
      <c r="D11" s="184" t="str">
        <f>input1!B11</f>
        <v>05038</v>
      </c>
      <c r="E11" s="116" t="str">
        <f>input1!C11</f>
        <v>เด็กชายวินัย  จอแยะ</v>
      </c>
      <c r="F11" s="46">
        <f>input1!D11</f>
        <v>1</v>
      </c>
      <c r="G11" s="51" t="str">
        <f t="shared" si="0"/>
        <v>ชาย</v>
      </c>
      <c r="H11" s="52">
        <f>input2!AF11</f>
        <v>0</v>
      </c>
      <c r="I11" s="14" t="str">
        <f t="shared" si="8"/>
        <v>ปกติ</v>
      </c>
      <c r="J11" s="50">
        <f>input2!AI11</f>
        <v>1</v>
      </c>
      <c r="K11" s="14" t="str">
        <f t="shared" si="1"/>
        <v>ปกติ</v>
      </c>
      <c r="L11" s="48">
        <f>input2!AM11</f>
        <v>3</v>
      </c>
      <c r="M11" s="14" t="str">
        <f t="shared" si="2"/>
        <v>ปกติ</v>
      </c>
      <c r="N11" s="50">
        <f>input2!AQ11</f>
        <v>3</v>
      </c>
      <c r="O11" s="14" t="str">
        <f t="shared" si="3"/>
        <v>ปกติ</v>
      </c>
      <c r="P11" s="48">
        <f>input2!AS11</f>
        <v>5</v>
      </c>
      <c r="Q11" s="14" t="str">
        <f t="shared" si="4"/>
        <v>เสี่ยง</v>
      </c>
      <c r="R11" s="49">
        <f t="shared" si="5"/>
        <v>7</v>
      </c>
      <c r="S11" s="58">
        <f t="shared" si="6"/>
        <v>7</v>
      </c>
      <c r="T11" s="14" t="str">
        <f t="shared" si="7"/>
        <v>ปกติ</v>
      </c>
    </row>
    <row r="12" spans="2:20" s="4" customFormat="1" ht="18.75" customHeight="1">
      <c r="B12" s="35" t="s">
        <v>47</v>
      </c>
      <c r="C12" s="35" t="str">
        <f>input2!B12</f>
        <v>3/2</v>
      </c>
      <c r="D12" s="185" t="str">
        <f>input1!B12</f>
        <v>05080</v>
      </c>
      <c r="E12" s="115" t="str">
        <f>input1!C12</f>
        <v>เด็กชายเดชา  แซ่หลิ่ว</v>
      </c>
      <c r="F12" s="46">
        <f>input1!D12</f>
        <v>1</v>
      </c>
      <c r="G12" s="51" t="str">
        <f t="shared" si="0"/>
        <v>ชาย</v>
      </c>
      <c r="H12" s="48">
        <f>input2!AF12</f>
        <v>0</v>
      </c>
      <c r="I12" s="14" t="str">
        <f t="shared" si="8"/>
        <v>ปกติ</v>
      </c>
      <c r="J12" s="50">
        <f>input2!AI12</f>
        <v>0</v>
      </c>
      <c r="K12" s="14" t="str">
        <f t="shared" si="1"/>
        <v>ปกติ</v>
      </c>
      <c r="L12" s="48">
        <f>input2!AM12</f>
        <v>0</v>
      </c>
      <c r="M12" s="14" t="str">
        <f t="shared" si="2"/>
        <v>ปกติ</v>
      </c>
      <c r="N12" s="50">
        <f>input2!AQ12</f>
        <v>0</v>
      </c>
      <c r="O12" s="14" t="str">
        <f t="shared" si="3"/>
        <v>ปกติ</v>
      </c>
      <c r="P12" s="48">
        <f>input2!AS12</f>
        <v>0</v>
      </c>
      <c r="Q12" s="14" t="str">
        <f t="shared" si="4"/>
        <v>ไม่มีจุดแข็ง</v>
      </c>
      <c r="R12" s="49">
        <f t="shared" si="5"/>
        <v>0</v>
      </c>
      <c r="S12" s="58">
        <f t="shared" si="6"/>
        <v>0</v>
      </c>
      <c r="T12" s="14" t="str">
        <f t="shared" si="7"/>
        <v>ปกติ</v>
      </c>
    </row>
    <row r="13" spans="2:20" s="4" customFormat="1" ht="18.75" customHeight="1">
      <c r="B13" s="35" t="s">
        <v>48</v>
      </c>
      <c r="C13" s="35" t="str">
        <f>input2!B13</f>
        <v>3/2</v>
      </c>
      <c r="D13" s="184" t="str">
        <f>input1!B13</f>
        <v>05250</v>
      </c>
      <c r="E13" s="116" t="str">
        <f>input1!C13</f>
        <v>เด็กชายปริตต์  แซ่เล้า</v>
      </c>
      <c r="F13" s="46">
        <f>input1!D13</f>
        <v>1</v>
      </c>
      <c r="G13" s="51" t="str">
        <f t="shared" si="0"/>
        <v>ชาย</v>
      </c>
      <c r="H13" s="52">
        <f>input2!AF13</f>
        <v>0</v>
      </c>
      <c r="I13" s="14" t="str">
        <f t="shared" si="8"/>
        <v>ปกติ</v>
      </c>
      <c r="J13" s="50">
        <f>input2!AI13</f>
        <v>1</v>
      </c>
      <c r="K13" s="14" t="str">
        <f t="shared" si="1"/>
        <v>ปกติ</v>
      </c>
      <c r="L13" s="48">
        <f>input2!AM13</f>
        <v>3</v>
      </c>
      <c r="M13" s="14" t="str">
        <f t="shared" si="2"/>
        <v>ปกติ</v>
      </c>
      <c r="N13" s="50">
        <f>input2!AQ13</f>
        <v>2</v>
      </c>
      <c r="O13" s="14" t="str">
        <f t="shared" si="3"/>
        <v>ปกติ</v>
      </c>
      <c r="P13" s="48">
        <f>input2!AS13</f>
        <v>5</v>
      </c>
      <c r="Q13" s="14" t="str">
        <f t="shared" si="4"/>
        <v>เสี่ยง</v>
      </c>
      <c r="R13" s="49">
        <f t="shared" si="5"/>
        <v>6</v>
      </c>
      <c r="S13" s="58">
        <f t="shared" si="6"/>
        <v>6</v>
      </c>
      <c r="T13" s="14" t="str">
        <f t="shared" si="7"/>
        <v>ปกติ</v>
      </c>
    </row>
    <row r="14" spans="2:20" s="4" customFormat="1" ht="18.75" customHeight="1" thickBot="1">
      <c r="B14" s="36" t="s">
        <v>49</v>
      </c>
      <c r="C14" s="36" t="str">
        <f>input2!B14</f>
        <v>3/2</v>
      </c>
      <c r="D14" s="186" t="str">
        <f>input1!B14</f>
        <v>05002</v>
      </c>
      <c r="E14" s="117" t="str">
        <f>input1!C14</f>
        <v>เด็กหญิงวาสนา  ยะฝั้น</v>
      </c>
      <c r="F14" s="109">
        <f>input1!D14</f>
        <v>2</v>
      </c>
      <c r="G14" s="53" t="str">
        <f t="shared" si="0"/>
        <v>หญิง</v>
      </c>
      <c r="H14" s="56">
        <f>input2!AF14</f>
        <v>0</v>
      </c>
      <c r="I14" s="18" t="str">
        <f t="shared" si="8"/>
        <v>ปกติ</v>
      </c>
      <c r="J14" s="56">
        <f>input2!AI14</f>
        <v>1</v>
      </c>
      <c r="K14" s="18" t="str">
        <f t="shared" si="1"/>
        <v>ปกติ</v>
      </c>
      <c r="L14" s="54">
        <f>input2!AM14</f>
        <v>2</v>
      </c>
      <c r="M14" s="18" t="str">
        <f t="shared" si="2"/>
        <v>ปกติ</v>
      </c>
      <c r="N14" s="56">
        <f>input2!AQ14</f>
        <v>3</v>
      </c>
      <c r="O14" s="18" t="str">
        <f t="shared" si="3"/>
        <v>ปกติ</v>
      </c>
      <c r="P14" s="54">
        <f>input2!AS14</f>
        <v>5</v>
      </c>
      <c r="Q14" s="18" t="str">
        <f t="shared" si="4"/>
        <v>เสี่ยง</v>
      </c>
      <c r="R14" s="55">
        <f t="shared" si="5"/>
        <v>6</v>
      </c>
      <c r="S14" s="59">
        <f t="shared" si="6"/>
        <v>6</v>
      </c>
      <c r="T14" s="18" t="str">
        <f t="shared" si="7"/>
        <v>ปกติ</v>
      </c>
    </row>
    <row r="15" spans="2:20" s="4" customFormat="1" ht="18.75" customHeight="1">
      <c r="B15" s="35" t="s">
        <v>50</v>
      </c>
      <c r="C15" s="35" t="str">
        <f>input2!B15</f>
        <v>3/2</v>
      </c>
      <c r="D15" s="185" t="str">
        <f>input1!B15</f>
        <v>05004</v>
      </c>
      <c r="E15" s="115" t="str">
        <f>input1!C15</f>
        <v>เด็กหญิงธันยรักษ์  สุโลพันธ์</v>
      </c>
      <c r="F15" s="46">
        <f>input1!D15</f>
        <v>2</v>
      </c>
      <c r="G15" s="57" t="str">
        <f t="shared" si="0"/>
        <v>หญิง</v>
      </c>
      <c r="H15" s="48">
        <f>input2!AF15</f>
        <v>0</v>
      </c>
      <c r="I15" s="14" t="str">
        <f t="shared" si="8"/>
        <v>ปกติ</v>
      </c>
      <c r="J15" s="50">
        <f>input2!AI15</f>
        <v>1</v>
      </c>
      <c r="K15" s="14" t="str">
        <f t="shared" si="1"/>
        <v>ปกติ</v>
      </c>
      <c r="L15" s="48">
        <f>input2!AM15</f>
        <v>3</v>
      </c>
      <c r="M15" s="14" t="str">
        <f t="shared" si="2"/>
        <v>ปกติ</v>
      </c>
      <c r="N15" s="50">
        <f>input2!AQ15</f>
        <v>3</v>
      </c>
      <c r="O15" s="14" t="str">
        <f t="shared" si="3"/>
        <v>ปกติ</v>
      </c>
      <c r="P15" s="48">
        <f>input2!AS15</f>
        <v>5</v>
      </c>
      <c r="Q15" s="14" t="str">
        <f t="shared" si="4"/>
        <v>เสี่ยง</v>
      </c>
      <c r="R15" s="49">
        <f t="shared" si="5"/>
        <v>7</v>
      </c>
      <c r="S15" s="58">
        <f t="shared" si="6"/>
        <v>7</v>
      </c>
      <c r="T15" s="14" t="str">
        <f t="shared" si="7"/>
        <v>ปกติ</v>
      </c>
    </row>
    <row r="16" spans="2:20" s="4" customFormat="1" ht="18.75" customHeight="1">
      <c r="B16" s="35" t="s">
        <v>51</v>
      </c>
      <c r="C16" s="35" t="str">
        <f>input2!B16</f>
        <v>3/2</v>
      </c>
      <c r="D16" s="184" t="str">
        <f>input1!B16</f>
        <v>05005</v>
      </c>
      <c r="E16" s="116" t="str">
        <f>input1!C16</f>
        <v>เด็กหญิงสกาวรัตน์  ศรีกอน</v>
      </c>
      <c r="F16" s="46">
        <f>input1!D16</f>
        <v>2</v>
      </c>
      <c r="G16" s="51" t="str">
        <f t="shared" si="0"/>
        <v>หญิง</v>
      </c>
      <c r="H16" s="52">
        <f>input2!AF16</f>
        <v>1</v>
      </c>
      <c r="I16" s="14" t="str">
        <f t="shared" si="8"/>
        <v>ปกติ</v>
      </c>
      <c r="J16" s="50">
        <f>input2!AI16</f>
        <v>1</v>
      </c>
      <c r="K16" s="14" t="str">
        <f t="shared" si="1"/>
        <v>ปกติ</v>
      </c>
      <c r="L16" s="48">
        <f>input2!AM16</f>
        <v>2</v>
      </c>
      <c r="M16" s="14" t="str">
        <f t="shared" si="2"/>
        <v>ปกติ</v>
      </c>
      <c r="N16" s="50">
        <f>input2!AQ16</f>
        <v>1</v>
      </c>
      <c r="O16" s="14" t="str">
        <f t="shared" si="3"/>
        <v>ปกติ</v>
      </c>
      <c r="P16" s="48">
        <f>input2!AS16</f>
        <v>3</v>
      </c>
      <c r="Q16" s="14" t="str">
        <f t="shared" si="4"/>
        <v>ไม่มีจุดแข็ง</v>
      </c>
      <c r="R16" s="49">
        <f t="shared" si="5"/>
        <v>5</v>
      </c>
      <c r="S16" s="58">
        <f t="shared" si="6"/>
        <v>5</v>
      </c>
      <c r="T16" s="14" t="str">
        <f t="shared" si="7"/>
        <v>ปกติ</v>
      </c>
    </row>
    <row r="17" spans="2:20" s="4" customFormat="1" ht="18.75" customHeight="1">
      <c r="B17" s="35" t="s">
        <v>52</v>
      </c>
      <c r="C17" s="35" t="str">
        <f>input2!B17</f>
        <v>3/2</v>
      </c>
      <c r="D17" s="185" t="str">
        <f>input1!B17</f>
        <v>05017</v>
      </c>
      <c r="E17" s="115" t="str">
        <f>input1!C17</f>
        <v>เด็กหญิงเมทินี  สายสุวรรณ์</v>
      </c>
      <c r="F17" s="46">
        <f>input1!D17</f>
        <v>2</v>
      </c>
      <c r="G17" s="51" t="str">
        <f t="shared" si="0"/>
        <v>หญิง</v>
      </c>
      <c r="H17" s="48">
        <f>input2!AF17</f>
        <v>0</v>
      </c>
      <c r="I17" s="14" t="str">
        <f t="shared" si="8"/>
        <v>ปกติ</v>
      </c>
      <c r="J17" s="50">
        <f>input2!AI17</f>
        <v>0</v>
      </c>
      <c r="K17" s="14" t="str">
        <f t="shared" si="1"/>
        <v>ปกติ</v>
      </c>
      <c r="L17" s="48">
        <f>input2!AM17</f>
        <v>2</v>
      </c>
      <c r="M17" s="14" t="str">
        <f t="shared" si="2"/>
        <v>ปกติ</v>
      </c>
      <c r="N17" s="50">
        <f>input2!AQ17</f>
        <v>3</v>
      </c>
      <c r="O17" s="14" t="str">
        <f t="shared" si="3"/>
        <v>ปกติ</v>
      </c>
      <c r="P17" s="48">
        <f>input2!AS17</f>
        <v>5</v>
      </c>
      <c r="Q17" s="14" t="str">
        <f t="shared" si="4"/>
        <v>เสี่ยง</v>
      </c>
      <c r="R17" s="49">
        <f t="shared" si="5"/>
        <v>5</v>
      </c>
      <c r="S17" s="58">
        <f t="shared" si="6"/>
        <v>5</v>
      </c>
      <c r="T17" s="14" t="str">
        <f t="shared" si="7"/>
        <v>ปกติ</v>
      </c>
    </row>
    <row r="18" spans="2:20" s="4" customFormat="1" ht="18.75" customHeight="1">
      <c r="B18" s="35" t="s">
        <v>53</v>
      </c>
      <c r="C18" s="35" t="str">
        <f>input2!B18</f>
        <v>3/2</v>
      </c>
      <c r="D18" s="184" t="str">
        <f>input1!B18</f>
        <v>05020</v>
      </c>
      <c r="E18" s="116" t="str">
        <f>input1!C18</f>
        <v>เด็กหญิงกัญญาณัฐ  มโนตา</v>
      </c>
      <c r="F18" s="46">
        <f>input1!D18</f>
        <v>2</v>
      </c>
      <c r="G18" s="51" t="str">
        <f t="shared" si="0"/>
        <v>หญิง</v>
      </c>
      <c r="H18" s="52">
        <f>input2!AF18</f>
        <v>0</v>
      </c>
      <c r="I18" s="14" t="str">
        <f t="shared" si="8"/>
        <v>ปกติ</v>
      </c>
      <c r="J18" s="50">
        <f>input2!AI18</f>
        <v>1</v>
      </c>
      <c r="K18" s="14" t="str">
        <f t="shared" si="1"/>
        <v>ปกติ</v>
      </c>
      <c r="L18" s="48">
        <f>input2!AM18</f>
        <v>2</v>
      </c>
      <c r="M18" s="14" t="str">
        <f t="shared" si="2"/>
        <v>ปกติ</v>
      </c>
      <c r="N18" s="50">
        <f>input2!AQ18</f>
        <v>3</v>
      </c>
      <c r="O18" s="14" t="str">
        <f t="shared" si="3"/>
        <v>ปกติ</v>
      </c>
      <c r="P18" s="48">
        <f>input2!AS18</f>
        <v>5</v>
      </c>
      <c r="Q18" s="14" t="str">
        <f t="shared" si="4"/>
        <v>เสี่ยง</v>
      </c>
      <c r="R18" s="49">
        <f t="shared" si="5"/>
        <v>6</v>
      </c>
      <c r="S18" s="58">
        <f t="shared" si="6"/>
        <v>6</v>
      </c>
      <c r="T18" s="14" t="str">
        <f t="shared" si="7"/>
        <v>ปกติ</v>
      </c>
    </row>
    <row r="19" spans="2:20" s="4" customFormat="1" ht="18.75" customHeight="1" thickBot="1">
      <c r="B19" s="36" t="s">
        <v>54</v>
      </c>
      <c r="C19" s="36" t="str">
        <f>input2!B19</f>
        <v>3/2</v>
      </c>
      <c r="D19" s="186" t="str">
        <f>input1!B19</f>
        <v>05021</v>
      </c>
      <c r="E19" s="117" t="str">
        <f>input1!C19</f>
        <v>เด็กหญิงบุษยมาส  ศรีทองคำ</v>
      </c>
      <c r="F19" s="109">
        <f>input1!D19</f>
        <v>2</v>
      </c>
      <c r="G19" s="53" t="str">
        <f t="shared" si="0"/>
        <v>หญิง</v>
      </c>
      <c r="H19" s="56">
        <f>input2!AF19</f>
        <v>0</v>
      </c>
      <c r="I19" s="18" t="str">
        <f t="shared" si="8"/>
        <v>ปกติ</v>
      </c>
      <c r="J19" s="56">
        <f>input2!AI19</f>
        <v>1</v>
      </c>
      <c r="K19" s="18" t="str">
        <f t="shared" si="1"/>
        <v>ปกติ</v>
      </c>
      <c r="L19" s="54">
        <f>input2!AM19</f>
        <v>2</v>
      </c>
      <c r="M19" s="18" t="str">
        <f t="shared" si="2"/>
        <v>ปกติ</v>
      </c>
      <c r="N19" s="56">
        <f>input2!AQ19</f>
        <v>3</v>
      </c>
      <c r="O19" s="18" t="str">
        <f t="shared" si="3"/>
        <v>ปกติ</v>
      </c>
      <c r="P19" s="54">
        <f>input2!AS19</f>
        <v>5</v>
      </c>
      <c r="Q19" s="18" t="str">
        <f t="shared" si="4"/>
        <v>เสี่ยง</v>
      </c>
      <c r="R19" s="55">
        <f t="shared" si="5"/>
        <v>6</v>
      </c>
      <c r="S19" s="59">
        <f t="shared" si="6"/>
        <v>6</v>
      </c>
      <c r="T19" s="18" t="str">
        <f t="shared" si="7"/>
        <v>ปกติ</v>
      </c>
    </row>
    <row r="20" spans="2:20" s="4" customFormat="1" ht="18.75" customHeight="1">
      <c r="B20" s="35" t="s">
        <v>55</v>
      </c>
      <c r="C20" s="35" t="str">
        <f>input2!B20</f>
        <v>3/2</v>
      </c>
      <c r="D20" s="185" t="str">
        <f>input1!B20</f>
        <v>05040</v>
      </c>
      <c r="E20" s="115" t="str">
        <f>input1!C20</f>
        <v>เด็กหญิงนิลาวัลย์  แซ่หวาง</v>
      </c>
      <c r="F20" s="46">
        <f>input1!D20</f>
        <v>2</v>
      </c>
      <c r="G20" s="57" t="str">
        <f t="shared" si="0"/>
        <v>หญิง</v>
      </c>
      <c r="H20" s="48">
        <f>input2!AF20</f>
        <v>0</v>
      </c>
      <c r="I20" s="14" t="str">
        <f t="shared" si="8"/>
        <v>ปกติ</v>
      </c>
      <c r="J20" s="50">
        <f>input2!AI20</f>
        <v>1</v>
      </c>
      <c r="K20" s="14" t="str">
        <f t="shared" si="1"/>
        <v>ปกติ</v>
      </c>
      <c r="L20" s="48">
        <f>input2!AM20</f>
        <v>2</v>
      </c>
      <c r="M20" s="14" t="str">
        <f t="shared" si="2"/>
        <v>ปกติ</v>
      </c>
      <c r="N20" s="50">
        <f>input2!AQ20</f>
        <v>3</v>
      </c>
      <c r="O20" s="14" t="str">
        <f t="shared" si="3"/>
        <v>ปกติ</v>
      </c>
      <c r="P20" s="48">
        <f>input2!AS20</f>
        <v>5</v>
      </c>
      <c r="Q20" s="14" t="str">
        <f t="shared" si="4"/>
        <v>เสี่ยง</v>
      </c>
      <c r="R20" s="49">
        <f t="shared" si="5"/>
        <v>6</v>
      </c>
      <c r="S20" s="58">
        <f t="shared" si="6"/>
        <v>6</v>
      </c>
      <c r="T20" s="14" t="str">
        <f t="shared" si="7"/>
        <v>ปกติ</v>
      </c>
    </row>
    <row r="21" spans="2:32" s="4" customFormat="1" ht="18.75" customHeight="1">
      <c r="B21" s="35" t="s">
        <v>10</v>
      </c>
      <c r="C21" s="35" t="str">
        <f>input2!B21</f>
        <v>3/2</v>
      </c>
      <c r="D21" s="184" t="str">
        <f>input1!B21</f>
        <v>05042</v>
      </c>
      <c r="E21" s="116" t="str">
        <f>input1!C21</f>
        <v>เด็กหญิงปนัดดา  ไวทยาคม</v>
      </c>
      <c r="F21" s="46">
        <f>input1!D21</f>
        <v>2</v>
      </c>
      <c r="G21" s="51" t="str">
        <f t="shared" si="0"/>
        <v>หญิง</v>
      </c>
      <c r="H21" s="52">
        <f>input2!AF21</f>
        <v>0</v>
      </c>
      <c r="I21" s="14" t="str">
        <f t="shared" si="8"/>
        <v>ปกติ</v>
      </c>
      <c r="J21" s="50">
        <f>input2!AI21</f>
        <v>1</v>
      </c>
      <c r="K21" s="14" t="str">
        <f t="shared" si="1"/>
        <v>ปกติ</v>
      </c>
      <c r="L21" s="48">
        <f>input2!AM21</f>
        <v>2</v>
      </c>
      <c r="M21" s="14" t="str">
        <f t="shared" si="2"/>
        <v>ปกติ</v>
      </c>
      <c r="N21" s="50">
        <f>input2!AQ21</f>
        <v>3</v>
      </c>
      <c r="O21" s="14" t="str">
        <f t="shared" si="3"/>
        <v>ปกติ</v>
      </c>
      <c r="P21" s="48">
        <f>input2!AS21</f>
        <v>5</v>
      </c>
      <c r="Q21" s="14" t="str">
        <f t="shared" si="4"/>
        <v>เสี่ยง</v>
      </c>
      <c r="R21" s="49">
        <f t="shared" si="5"/>
        <v>6</v>
      </c>
      <c r="S21" s="58">
        <f t="shared" si="6"/>
        <v>6</v>
      </c>
      <c r="T21" s="14" t="str">
        <f t="shared" si="7"/>
        <v>ปกติ</v>
      </c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2:32" s="4" customFormat="1" ht="18.75" customHeight="1">
      <c r="B22" s="35" t="s">
        <v>11</v>
      </c>
      <c r="C22" s="35" t="str">
        <f>input2!B22</f>
        <v>3/2</v>
      </c>
      <c r="D22" s="185" t="str">
        <f>input1!B22</f>
        <v>05044</v>
      </c>
      <c r="E22" s="115" t="str">
        <f>input1!C22</f>
        <v>เด็กหญิงสลิลญา  ท้าวผาบ</v>
      </c>
      <c r="F22" s="46">
        <f>input1!D22</f>
        <v>2</v>
      </c>
      <c r="G22" s="51" t="str">
        <f t="shared" si="0"/>
        <v>หญิง</v>
      </c>
      <c r="H22" s="48">
        <f>input2!AF22</f>
        <v>0</v>
      </c>
      <c r="I22" s="14" t="str">
        <f t="shared" si="8"/>
        <v>ปกติ</v>
      </c>
      <c r="J22" s="50">
        <f>input2!AI22</f>
        <v>1</v>
      </c>
      <c r="K22" s="14" t="str">
        <f t="shared" si="1"/>
        <v>ปกติ</v>
      </c>
      <c r="L22" s="48">
        <f>input2!AM22</f>
        <v>2</v>
      </c>
      <c r="M22" s="14" t="str">
        <f t="shared" si="2"/>
        <v>ปกติ</v>
      </c>
      <c r="N22" s="50">
        <f>input2!AQ22</f>
        <v>3</v>
      </c>
      <c r="O22" s="14" t="str">
        <f t="shared" si="3"/>
        <v>ปกติ</v>
      </c>
      <c r="P22" s="48">
        <f>input2!AS22</f>
        <v>5</v>
      </c>
      <c r="Q22" s="14" t="str">
        <f t="shared" si="4"/>
        <v>เสี่ยง</v>
      </c>
      <c r="R22" s="49">
        <f t="shared" si="5"/>
        <v>6</v>
      </c>
      <c r="S22" s="58">
        <f t="shared" si="6"/>
        <v>6</v>
      </c>
      <c r="T22" s="14" t="str">
        <f t="shared" si="7"/>
        <v>ปกติ</v>
      </c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2:32" s="4" customFormat="1" ht="18.75" customHeight="1">
      <c r="B23" s="35" t="s">
        <v>12</v>
      </c>
      <c r="C23" s="35" t="str">
        <f>input2!B23</f>
        <v>3/2</v>
      </c>
      <c r="D23" s="184" t="str">
        <f>input1!B23</f>
        <v>05049</v>
      </c>
      <c r="E23" s="116" t="str">
        <f>input1!C23</f>
        <v>เด็กหญิงลลิตา  กุนทนุ</v>
      </c>
      <c r="F23" s="46">
        <f>input1!D23</f>
        <v>2</v>
      </c>
      <c r="G23" s="51" t="str">
        <f t="shared" si="0"/>
        <v>หญิง</v>
      </c>
      <c r="H23" s="52">
        <f>input2!AF23</f>
        <v>0</v>
      </c>
      <c r="I23" s="14" t="str">
        <f t="shared" si="8"/>
        <v>ปกติ</v>
      </c>
      <c r="J23" s="50">
        <f>input2!AI23</f>
        <v>1</v>
      </c>
      <c r="K23" s="14" t="str">
        <f t="shared" si="1"/>
        <v>ปกติ</v>
      </c>
      <c r="L23" s="48">
        <f>input2!AM23</f>
        <v>2</v>
      </c>
      <c r="M23" s="14" t="str">
        <f t="shared" si="2"/>
        <v>ปกติ</v>
      </c>
      <c r="N23" s="50">
        <f>input2!AQ23</f>
        <v>3</v>
      </c>
      <c r="O23" s="14" t="str">
        <f t="shared" si="3"/>
        <v>ปกติ</v>
      </c>
      <c r="P23" s="48">
        <f>input2!AS23</f>
        <v>5</v>
      </c>
      <c r="Q23" s="14" t="str">
        <f t="shared" si="4"/>
        <v>เสี่ยง</v>
      </c>
      <c r="R23" s="49">
        <f t="shared" si="5"/>
        <v>6</v>
      </c>
      <c r="S23" s="58">
        <f t="shared" si="6"/>
        <v>6</v>
      </c>
      <c r="T23" s="14" t="str">
        <f t="shared" si="7"/>
        <v>ปกติ</v>
      </c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s="4" customFormat="1" ht="18.75" customHeight="1" thickBot="1">
      <c r="B24" s="36" t="s">
        <v>34</v>
      </c>
      <c r="C24" s="36" t="str">
        <f>input2!B24</f>
        <v>3/2</v>
      </c>
      <c r="D24" s="186" t="str">
        <f>input1!B24</f>
        <v>05052</v>
      </c>
      <c r="E24" s="117" t="str">
        <f>input1!C24</f>
        <v>เด็กหญิงยุวธิดา  กินนาธรรม</v>
      </c>
      <c r="F24" s="109">
        <f>input1!D24</f>
        <v>2</v>
      </c>
      <c r="G24" s="53" t="str">
        <f t="shared" si="0"/>
        <v>หญิง</v>
      </c>
      <c r="H24" s="56">
        <f>input2!AF24</f>
        <v>0</v>
      </c>
      <c r="I24" s="18" t="str">
        <f t="shared" si="8"/>
        <v>ปกติ</v>
      </c>
      <c r="J24" s="56">
        <f>input2!AI24</f>
        <v>1</v>
      </c>
      <c r="K24" s="18" t="str">
        <f t="shared" si="1"/>
        <v>ปกติ</v>
      </c>
      <c r="L24" s="54">
        <f>input2!AM24</f>
        <v>2</v>
      </c>
      <c r="M24" s="18" t="str">
        <f t="shared" si="2"/>
        <v>ปกติ</v>
      </c>
      <c r="N24" s="56">
        <f>input2!AQ24</f>
        <v>3</v>
      </c>
      <c r="O24" s="18" t="str">
        <f t="shared" si="3"/>
        <v>ปกติ</v>
      </c>
      <c r="P24" s="54">
        <f>input2!AS24</f>
        <v>5</v>
      </c>
      <c r="Q24" s="18" t="str">
        <f t="shared" si="4"/>
        <v>เสี่ยง</v>
      </c>
      <c r="R24" s="55">
        <f t="shared" si="5"/>
        <v>6</v>
      </c>
      <c r="S24" s="59">
        <f t="shared" si="6"/>
        <v>6</v>
      </c>
      <c r="T24" s="18" t="str">
        <f t="shared" si="7"/>
        <v>ปกติ</v>
      </c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2" s="4" customFormat="1" ht="18.75" customHeight="1">
      <c r="B25" s="35" t="s">
        <v>35</v>
      </c>
      <c r="C25" s="35" t="str">
        <f>input2!B25</f>
        <v>3/2</v>
      </c>
      <c r="D25" s="185" t="str">
        <f>input1!B25</f>
        <v>05057</v>
      </c>
      <c r="E25" s="115" t="str">
        <f>input1!C25</f>
        <v>เด็กหญิงปนัสยา  ยองขอด</v>
      </c>
      <c r="F25" s="46">
        <f>input1!D25</f>
        <v>2</v>
      </c>
      <c r="G25" s="57" t="str">
        <f t="shared" si="0"/>
        <v>หญิง</v>
      </c>
      <c r="H25" s="48">
        <f>input2!AF25</f>
        <v>0</v>
      </c>
      <c r="I25" s="14" t="str">
        <f t="shared" si="8"/>
        <v>ปกติ</v>
      </c>
      <c r="J25" s="50">
        <f>input2!AI25</f>
        <v>2</v>
      </c>
      <c r="K25" s="14" t="str">
        <f t="shared" si="1"/>
        <v>ปกติ</v>
      </c>
      <c r="L25" s="48">
        <f>input2!AM25</f>
        <v>2</v>
      </c>
      <c r="M25" s="14" t="str">
        <f t="shared" si="2"/>
        <v>ปกติ</v>
      </c>
      <c r="N25" s="50">
        <f>input2!AQ25</f>
        <v>3</v>
      </c>
      <c r="O25" s="14" t="str">
        <f t="shared" si="3"/>
        <v>ปกติ</v>
      </c>
      <c r="P25" s="48">
        <f>input2!AS25</f>
        <v>5</v>
      </c>
      <c r="Q25" s="14" t="str">
        <f t="shared" si="4"/>
        <v>เสี่ยง</v>
      </c>
      <c r="R25" s="49">
        <f t="shared" si="5"/>
        <v>7</v>
      </c>
      <c r="S25" s="58">
        <f t="shared" si="6"/>
        <v>7</v>
      </c>
      <c r="T25" s="14" t="str">
        <f t="shared" si="7"/>
        <v>ปกติ</v>
      </c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2:20" ht="20.25">
      <c r="B26" s="35" t="s">
        <v>95</v>
      </c>
      <c r="C26" s="35" t="str">
        <f>input2!B26</f>
        <v>3/2</v>
      </c>
      <c r="D26" s="185" t="str">
        <f>input1!B26</f>
        <v>05058</v>
      </c>
      <c r="E26" s="115" t="str">
        <f>input1!C26</f>
        <v>เด็กหญิงจาพอ  เรเชอ</v>
      </c>
      <c r="F26" s="46">
        <f>input1!D26</f>
        <v>2</v>
      </c>
      <c r="G26" s="57" t="str">
        <f>IF(F26=1,"ชาย",IF(F26=2,"หญิง","-"))</f>
        <v>หญิง</v>
      </c>
      <c r="H26" s="48">
        <f>input2!AF26</f>
        <v>0</v>
      </c>
      <c r="I26" s="14" t="str">
        <f>IF(H26&lt;6,"ปกติ",IF(H26&lt;7,"เสี่ยง","มีปัญหา"))</f>
        <v>ปกติ</v>
      </c>
      <c r="J26" s="50">
        <f>input2!AI26</f>
        <v>1</v>
      </c>
      <c r="K26" s="14" t="str">
        <f>IF(J26&lt;5,"ปกติ",IF(J26&lt;6,"เสี่ยง","มีปัญหา"))</f>
        <v>ปกติ</v>
      </c>
      <c r="L26" s="48">
        <f>input2!AM26</f>
        <v>2</v>
      </c>
      <c r="M26" s="14" t="str">
        <f>IF(L26&lt;6,"ปกติ",IF(L26&lt;8,"เสี่ยง","มีปัญหา"))</f>
        <v>ปกติ</v>
      </c>
      <c r="N26" s="50">
        <f>input2!AQ26</f>
        <v>3</v>
      </c>
      <c r="O26" s="14" t="str">
        <f>IF(N26&lt;4,"ปกติ",IF(N26&lt;5,"เสี่ยง","มีปัญหา"))</f>
        <v>ปกติ</v>
      </c>
      <c r="P26" s="48">
        <f>input2!AS26</f>
        <v>5</v>
      </c>
      <c r="Q26" s="14" t="str">
        <f>IF(P26&lt;5,"ไม่มีจุดแข็ง",IF(P26&lt;6,"เสี่ยง","มีจุดแข็ง"))</f>
        <v>เสี่ยง</v>
      </c>
      <c r="R26" s="49">
        <f>H26+J26+L26+N26</f>
        <v>6</v>
      </c>
      <c r="S26" s="58">
        <f>SUM(H26,J26,L26,N26)</f>
        <v>6</v>
      </c>
      <c r="T26" s="14" t="str">
        <f>IF(S26&lt;17,"ปกติ",IF(S26&lt;20,"เสี่ยง","มีปัญหา"))</f>
        <v>ปกติ</v>
      </c>
    </row>
    <row r="27" spans="2:20" ht="20.25">
      <c r="B27" s="35" t="s">
        <v>96</v>
      </c>
      <c r="C27" s="35" t="str">
        <f>input2!B27</f>
        <v>3/2</v>
      </c>
      <c r="D27" s="185" t="str">
        <f>input1!B27</f>
        <v>05136</v>
      </c>
      <c r="E27" s="115" t="str">
        <f>input1!C27</f>
        <v>เด็กหญิงณัฐวารี  การดี</v>
      </c>
      <c r="F27" s="46">
        <f>input1!D27</f>
        <v>2</v>
      </c>
      <c r="G27" s="57" t="str">
        <f>IF(F27=1,"ชาย",IF(F27=2,"หญิง","-"))</f>
        <v>หญิง</v>
      </c>
      <c r="H27" s="48">
        <f>input2!AF27</f>
        <v>0</v>
      </c>
      <c r="I27" s="14" t="str">
        <f>IF(H27&lt;6,"ปกติ",IF(H27&lt;7,"เสี่ยง","มีปัญหา"))</f>
        <v>ปกติ</v>
      </c>
      <c r="J27" s="50">
        <f>input2!AI27</f>
        <v>1</v>
      </c>
      <c r="K27" s="14" t="str">
        <f>IF(J27&lt;5,"ปกติ",IF(J27&lt;6,"เสี่ยง","มีปัญหา"))</f>
        <v>ปกติ</v>
      </c>
      <c r="L27" s="48">
        <f>input2!AM27</f>
        <v>2</v>
      </c>
      <c r="M27" s="14" t="str">
        <f>IF(L27&lt;6,"ปกติ",IF(L27&lt;8,"เสี่ยง","มีปัญหา"))</f>
        <v>ปกติ</v>
      </c>
      <c r="N27" s="50">
        <f>input2!AQ27</f>
        <v>3</v>
      </c>
      <c r="O27" s="14" t="str">
        <f>IF(N27&lt;4,"ปกติ",IF(N27&lt;5,"เสี่ยง","มีปัญหา"))</f>
        <v>ปกติ</v>
      </c>
      <c r="P27" s="48">
        <f>input2!AS27</f>
        <v>5</v>
      </c>
      <c r="Q27" s="14" t="str">
        <f>IF(P27&lt;5,"ไม่มีจุดแข็ง",IF(P27&lt;6,"เสี่ยง","มีจุดแข็ง"))</f>
        <v>เสี่ยง</v>
      </c>
      <c r="R27" s="49">
        <f>H27+J27+L27+N27</f>
        <v>6</v>
      </c>
      <c r="S27" s="58">
        <f>SUM(H27,J27,L27,N27)</f>
        <v>6</v>
      </c>
      <c r="T27" s="14" t="str">
        <f>IF(S27&lt;17,"ปกติ",IF(S27&lt;20,"เสี่ยง","มีปัญหา"))</f>
        <v>ปกติ</v>
      </c>
    </row>
  </sheetData>
  <sheetProtection/>
  <mergeCells count="9">
    <mergeCell ref="B2:G2"/>
    <mergeCell ref="H2:T2"/>
    <mergeCell ref="B3:G3"/>
    <mergeCell ref="H3:I3"/>
    <mergeCell ref="J3:K3"/>
    <mergeCell ref="L3:M3"/>
    <mergeCell ref="N3:O3"/>
    <mergeCell ref="P3:Q3"/>
    <mergeCell ref="S3:T3"/>
  </mergeCells>
  <printOptions/>
  <pageMargins left="0.35433070866141736" right="0.35433070866141736" top="0.984251968503937" bottom="0.3937007874015748" header="0.5118110236220472" footer="0.5118110236220472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F27"/>
  <sheetViews>
    <sheetView zoomScalePageLayoutView="0" workbookViewId="0" topLeftCell="A13">
      <selection activeCell="A28" sqref="A28:IV28"/>
    </sheetView>
  </sheetViews>
  <sheetFormatPr defaultColWidth="9.140625" defaultRowHeight="21.75"/>
  <cols>
    <col min="1" max="1" width="2.57421875" style="1" customWidth="1"/>
    <col min="2" max="2" width="3.8515625" style="1" customWidth="1"/>
    <col min="3" max="3" width="6.00390625" style="1" customWidth="1"/>
    <col min="4" max="4" width="7.57421875" style="121" customWidth="1"/>
    <col min="5" max="5" width="26.421875" style="1" customWidth="1"/>
    <col min="6" max="6" width="9.140625" style="1" hidden="1" customWidth="1"/>
    <col min="7" max="7" width="6.140625" style="1" customWidth="1"/>
    <col min="8" max="8" width="4.421875" style="1" customWidth="1"/>
    <col min="9" max="9" width="8.7109375" style="1" customWidth="1"/>
    <col min="10" max="10" width="4.57421875" style="1" customWidth="1"/>
    <col min="11" max="11" width="9.57421875" style="1" customWidth="1"/>
    <col min="12" max="12" width="4.421875" style="1" customWidth="1"/>
    <col min="13" max="13" width="9.7109375" style="1" customWidth="1"/>
    <col min="14" max="14" width="4.421875" style="1" customWidth="1"/>
    <col min="15" max="15" width="9.7109375" style="1" customWidth="1"/>
    <col min="16" max="16" width="4.421875" style="1" customWidth="1"/>
    <col min="17" max="17" width="10.140625" style="1" customWidth="1"/>
    <col min="18" max="18" width="4.00390625" style="1" hidden="1" customWidth="1"/>
    <col min="19" max="19" width="5.00390625" style="1" customWidth="1"/>
    <col min="20" max="20" width="10.00390625" style="1" customWidth="1"/>
    <col min="21" max="16384" width="9.140625" style="1" customWidth="1"/>
  </cols>
  <sheetData>
    <row r="1" ht="18.75" customHeight="1" thickBot="1">
      <c r="T1" s="1">
        <v>6</v>
      </c>
    </row>
    <row r="2" spans="2:20" ht="18.75" customHeight="1" thickBot="1">
      <c r="B2" s="291" t="s">
        <v>7</v>
      </c>
      <c r="C2" s="292"/>
      <c r="D2" s="292"/>
      <c r="E2" s="292"/>
      <c r="F2" s="292"/>
      <c r="G2" s="293"/>
      <c r="H2" s="310" t="s">
        <v>26</v>
      </c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1"/>
    </row>
    <row r="3" spans="2:20" ht="18.75" customHeight="1" thickBot="1">
      <c r="B3" s="312" t="str">
        <f>input1!A3</f>
        <v>ชั้น ม.3/2 น.ส.กชพรรณ ศรีทอง และนายพิบูลย์ แสงทอง</v>
      </c>
      <c r="C3" s="313"/>
      <c r="D3" s="313"/>
      <c r="E3" s="313"/>
      <c r="F3" s="313"/>
      <c r="G3" s="314"/>
      <c r="H3" s="291" t="s">
        <v>18</v>
      </c>
      <c r="I3" s="293"/>
      <c r="J3" s="315" t="s">
        <v>19</v>
      </c>
      <c r="K3" s="315"/>
      <c r="L3" s="291" t="s">
        <v>20</v>
      </c>
      <c r="M3" s="293"/>
      <c r="N3" s="315" t="s">
        <v>21</v>
      </c>
      <c r="O3" s="315"/>
      <c r="P3" s="291" t="s">
        <v>22</v>
      </c>
      <c r="Q3" s="293"/>
      <c r="R3" s="203"/>
      <c r="S3" s="291" t="s">
        <v>23</v>
      </c>
      <c r="T3" s="293"/>
    </row>
    <row r="4" spans="2:20" ht="18.75" customHeight="1" thickBot="1">
      <c r="B4" s="190" t="s">
        <v>4</v>
      </c>
      <c r="C4" s="193" t="s">
        <v>3</v>
      </c>
      <c r="D4" s="193" t="s">
        <v>89</v>
      </c>
      <c r="E4" s="193" t="s">
        <v>5</v>
      </c>
      <c r="F4" s="191" t="s">
        <v>6</v>
      </c>
      <c r="G4" s="196" t="s">
        <v>6</v>
      </c>
      <c r="H4" s="197" t="s">
        <v>16</v>
      </c>
      <c r="I4" s="198" t="s">
        <v>17</v>
      </c>
      <c r="J4" s="197" t="s">
        <v>16</v>
      </c>
      <c r="K4" s="199" t="s">
        <v>17</v>
      </c>
      <c r="L4" s="200" t="s">
        <v>16</v>
      </c>
      <c r="M4" s="198" t="s">
        <v>17</v>
      </c>
      <c r="N4" s="197" t="s">
        <v>16</v>
      </c>
      <c r="O4" s="199" t="s">
        <v>17</v>
      </c>
      <c r="P4" s="200" t="s">
        <v>16</v>
      </c>
      <c r="Q4" s="201" t="s">
        <v>17</v>
      </c>
      <c r="R4" s="202"/>
      <c r="S4" s="204" t="s">
        <v>16</v>
      </c>
      <c r="T4" s="193" t="s">
        <v>17</v>
      </c>
    </row>
    <row r="5" spans="2:20" s="4" customFormat="1" ht="18.75" customHeight="1">
      <c r="B5" s="35" t="s">
        <v>40</v>
      </c>
      <c r="C5" s="35" t="str">
        <f>input2!B5</f>
        <v>3/2</v>
      </c>
      <c r="D5" s="183" t="str">
        <f>input1!B5</f>
        <v>04989</v>
      </c>
      <c r="E5" s="115" t="str">
        <f>input1!C5</f>
        <v>เด็กชายวรายุทธ  ตอนะรักษ์</v>
      </c>
      <c r="F5" s="46">
        <f>input1!D5</f>
        <v>1</v>
      </c>
      <c r="G5" s="47" t="str">
        <f>IF(F5=1,"ชาย",IF(F5=2,"หญิง","-"))</f>
        <v>ชาย</v>
      </c>
      <c r="H5" s="48">
        <f>input3!AF5</f>
        <v>0</v>
      </c>
      <c r="I5" s="14" t="str">
        <f>IF(H5&lt;6,"ปกติ",IF(H5&lt;7,"เสี่ยง","มีปัญหา"))</f>
        <v>ปกติ</v>
      </c>
      <c r="J5" s="50">
        <f>input3!AI5</f>
        <v>0</v>
      </c>
      <c r="K5" s="14" t="str">
        <f>IF(J5&lt;5,"ปกติ",IF(J5&lt;6,"เสี่ยง","มีปัญหา"))</f>
        <v>ปกติ</v>
      </c>
      <c r="L5" s="48">
        <f>input3!AM5</f>
        <v>0</v>
      </c>
      <c r="M5" s="14" t="str">
        <f>IF(L5&lt;6,"ปกติ",IF(L5&lt;8,"เสี่ยง","มีปัญหา"))</f>
        <v>ปกติ</v>
      </c>
      <c r="N5" s="50">
        <f>input3!AQ5</f>
        <v>0</v>
      </c>
      <c r="O5" s="14" t="str">
        <f>IF(N5&lt;4,"ปกติ",IF(N5&lt;5,"เสี่ยง","มีปัญหา"))</f>
        <v>ปกติ</v>
      </c>
      <c r="P5" s="48">
        <f>input3!AS5</f>
        <v>0</v>
      </c>
      <c r="Q5" s="14" t="str">
        <f>IF(P5&lt;5,"ไม่มีจุดแข็ง",IF(P5&lt;6,"เสี่ยง","มีจุดแข็ง"))</f>
        <v>ไม่มีจุดแข็ง</v>
      </c>
      <c r="R5" s="49">
        <f>H5+J5+L5+N5</f>
        <v>0</v>
      </c>
      <c r="S5" s="58">
        <f>SUM(H5,J5,L5,N5)</f>
        <v>0</v>
      </c>
      <c r="T5" s="14" t="str">
        <f>IF(S5&lt;17,"ปกติ",IF(S5&lt;20,"เสี่ยง","มีปัญหา"))</f>
        <v>ปกติ</v>
      </c>
    </row>
    <row r="6" spans="2:20" s="4" customFormat="1" ht="18.75" customHeight="1">
      <c r="B6" s="35" t="s">
        <v>41</v>
      </c>
      <c r="C6" s="35" t="str">
        <f>input2!B6</f>
        <v>3/2</v>
      </c>
      <c r="D6" s="184" t="str">
        <f>input1!B6</f>
        <v>04993</v>
      </c>
      <c r="E6" s="116" t="str">
        <f>input1!C6</f>
        <v>เด็กชายทินกร  คำนวณ</v>
      </c>
      <c r="F6" s="46">
        <f>input1!D6</f>
        <v>1</v>
      </c>
      <c r="G6" s="51" t="str">
        <f aca="true" t="shared" si="0" ref="G6:G25">IF(F6=1,"ชาย",IF(F6=2,"หญิง","-"))</f>
        <v>ชาย</v>
      </c>
      <c r="H6" s="52">
        <f>input3!AF6</f>
        <v>3</v>
      </c>
      <c r="I6" s="14" t="str">
        <f aca="true" t="shared" si="1" ref="I6:I25">IF(H6&lt;6,"ปกติ",IF(H6&lt;7,"เสี่ยง","มีปัญหา"))</f>
        <v>ปกติ</v>
      </c>
      <c r="J6" s="50">
        <f>input3!AI6</f>
        <v>1</v>
      </c>
      <c r="K6" s="14" t="str">
        <f aca="true" t="shared" si="2" ref="K6:K25">IF(J6&lt;5,"ปกติ",IF(J6&lt;6,"เสี่ยง","มีปัญหา"))</f>
        <v>ปกติ</v>
      </c>
      <c r="L6" s="48">
        <f>input3!AM6</f>
        <v>3</v>
      </c>
      <c r="M6" s="14" t="str">
        <f aca="true" t="shared" si="3" ref="M6:M25">IF(L6&lt;6,"ปกติ",IF(L6&lt;8,"เสี่ยง","มีปัญหา"))</f>
        <v>ปกติ</v>
      </c>
      <c r="N6" s="50">
        <f>input3!AQ6</f>
        <v>5</v>
      </c>
      <c r="O6" s="14" t="str">
        <f aca="true" t="shared" si="4" ref="O6:O25">IF(N6&lt;4,"ปกติ",IF(N6&lt;5,"เสี่ยง","มีปัญหา"))</f>
        <v>มีปัญหา</v>
      </c>
      <c r="P6" s="48">
        <f>input3!AS6</f>
        <v>8</v>
      </c>
      <c r="Q6" s="14" t="str">
        <f aca="true" t="shared" si="5" ref="Q6:Q25">IF(P6&lt;5,"ไม่มีจุดแข็ง",IF(P6&lt;6,"เสี่ยง","มีจุดแข็ง"))</f>
        <v>มีจุดแข็ง</v>
      </c>
      <c r="R6" s="49">
        <f aca="true" t="shared" si="6" ref="R6:R25">H6+J6+L6+N6</f>
        <v>12</v>
      </c>
      <c r="S6" s="58">
        <f aca="true" t="shared" si="7" ref="S6:S25">SUM(H6,J6,L6,N6)</f>
        <v>12</v>
      </c>
      <c r="T6" s="14" t="str">
        <f aca="true" t="shared" si="8" ref="T6:T25">IF(S6&lt;17,"ปกติ",IF(S6&lt;20,"เสี่ยง","มีปัญหา"))</f>
        <v>ปกติ</v>
      </c>
    </row>
    <row r="7" spans="2:20" s="4" customFormat="1" ht="18.75" customHeight="1">
      <c r="B7" s="35" t="s">
        <v>42</v>
      </c>
      <c r="C7" s="35" t="str">
        <f>input2!B7</f>
        <v>3/2</v>
      </c>
      <c r="D7" s="185" t="str">
        <f>input1!B7</f>
        <v>04994</v>
      </c>
      <c r="E7" s="115" t="str">
        <f>input1!C7</f>
        <v>เด็กชายธีรพงศ์  วงษาคำ</v>
      </c>
      <c r="F7" s="46">
        <f>input1!D7</f>
        <v>1</v>
      </c>
      <c r="G7" s="51" t="str">
        <f t="shared" si="0"/>
        <v>ชาย</v>
      </c>
      <c r="H7" s="48">
        <f>input3!AF7</f>
        <v>0</v>
      </c>
      <c r="I7" s="14" t="str">
        <f t="shared" si="1"/>
        <v>ปกติ</v>
      </c>
      <c r="J7" s="50">
        <f>input3!AI7</f>
        <v>1</v>
      </c>
      <c r="K7" s="14" t="str">
        <f t="shared" si="2"/>
        <v>ปกติ</v>
      </c>
      <c r="L7" s="48">
        <f>input3!AM7</f>
        <v>3</v>
      </c>
      <c r="M7" s="14" t="str">
        <f t="shared" si="3"/>
        <v>ปกติ</v>
      </c>
      <c r="N7" s="50">
        <f>input3!AQ7</f>
        <v>3</v>
      </c>
      <c r="O7" s="14" t="str">
        <f t="shared" si="4"/>
        <v>ปกติ</v>
      </c>
      <c r="P7" s="48">
        <f>input3!AS7</f>
        <v>3</v>
      </c>
      <c r="Q7" s="14" t="str">
        <f t="shared" si="5"/>
        <v>ไม่มีจุดแข็ง</v>
      </c>
      <c r="R7" s="49">
        <f t="shared" si="6"/>
        <v>7</v>
      </c>
      <c r="S7" s="58">
        <f t="shared" si="7"/>
        <v>7</v>
      </c>
      <c r="T7" s="14" t="str">
        <f t="shared" si="8"/>
        <v>ปกติ</v>
      </c>
    </row>
    <row r="8" spans="2:20" s="4" customFormat="1" ht="18.75" customHeight="1">
      <c r="B8" s="35" t="s">
        <v>43</v>
      </c>
      <c r="C8" s="35" t="str">
        <f>input2!B8</f>
        <v>3/2</v>
      </c>
      <c r="D8" s="184" t="str">
        <f>input1!B8</f>
        <v>05027</v>
      </c>
      <c r="E8" s="116" t="str">
        <f>input1!C8</f>
        <v>เด็กชายอัครพล  บรรเลง</v>
      </c>
      <c r="F8" s="46">
        <f>input1!D8</f>
        <v>1</v>
      </c>
      <c r="G8" s="51" t="str">
        <f t="shared" si="0"/>
        <v>ชาย</v>
      </c>
      <c r="H8" s="52">
        <f>input3!AF8</f>
        <v>2</v>
      </c>
      <c r="I8" s="14" t="str">
        <f t="shared" si="1"/>
        <v>ปกติ</v>
      </c>
      <c r="J8" s="50">
        <f>input3!AI8</f>
        <v>5</v>
      </c>
      <c r="K8" s="14" t="str">
        <f t="shared" si="2"/>
        <v>เสี่ยง</v>
      </c>
      <c r="L8" s="48">
        <f>input3!AM8</f>
        <v>5</v>
      </c>
      <c r="M8" s="14" t="str">
        <f t="shared" si="3"/>
        <v>ปกติ</v>
      </c>
      <c r="N8" s="50">
        <f>input3!AQ8</f>
        <v>4</v>
      </c>
      <c r="O8" s="14" t="str">
        <f t="shared" si="4"/>
        <v>เสี่ยง</v>
      </c>
      <c r="P8" s="48">
        <f>input3!AS8</f>
        <v>6</v>
      </c>
      <c r="Q8" s="14" t="str">
        <f t="shared" si="5"/>
        <v>มีจุดแข็ง</v>
      </c>
      <c r="R8" s="49">
        <f t="shared" si="6"/>
        <v>16</v>
      </c>
      <c r="S8" s="58">
        <f t="shared" si="7"/>
        <v>16</v>
      </c>
      <c r="T8" s="14" t="str">
        <f t="shared" si="8"/>
        <v>ปกติ</v>
      </c>
    </row>
    <row r="9" spans="2:20" s="4" customFormat="1" ht="18.75" customHeight="1" thickBot="1">
      <c r="B9" s="36" t="s">
        <v>44</v>
      </c>
      <c r="C9" s="36" t="str">
        <f>input2!B9</f>
        <v>3/2</v>
      </c>
      <c r="D9" s="186" t="str">
        <f>input1!B9</f>
        <v>05029</v>
      </c>
      <c r="E9" s="117" t="str">
        <f>input1!C9</f>
        <v>เด็กชายณัฐพล  กันใจ</v>
      </c>
      <c r="F9" s="109">
        <f>input1!D9</f>
        <v>1</v>
      </c>
      <c r="G9" s="53" t="str">
        <f t="shared" si="0"/>
        <v>ชาย</v>
      </c>
      <c r="H9" s="56">
        <f>input3!AF9</f>
        <v>0</v>
      </c>
      <c r="I9" s="18" t="str">
        <f t="shared" si="1"/>
        <v>ปกติ</v>
      </c>
      <c r="J9" s="56">
        <f>input3!AI9</f>
        <v>1</v>
      </c>
      <c r="K9" s="18" t="str">
        <f t="shared" si="2"/>
        <v>ปกติ</v>
      </c>
      <c r="L9" s="54">
        <f>input3!AM9</f>
        <v>3</v>
      </c>
      <c r="M9" s="18" t="str">
        <f t="shared" si="3"/>
        <v>ปกติ</v>
      </c>
      <c r="N9" s="56">
        <f>input3!AQ9</f>
        <v>3</v>
      </c>
      <c r="O9" s="18" t="str">
        <f t="shared" si="4"/>
        <v>ปกติ</v>
      </c>
      <c r="P9" s="54">
        <f>input3!AS9</f>
        <v>5</v>
      </c>
      <c r="Q9" s="18" t="str">
        <f t="shared" si="5"/>
        <v>เสี่ยง</v>
      </c>
      <c r="R9" s="55">
        <f t="shared" si="6"/>
        <v>7</v>
      </c>
      <c r="S9" s="59">
        <f t="shared" si="7"/>
        <v>7</v>
      </c>
      <c r="T9" s="18" t="str">
        <f t="shared" si="8"/>
        <v>ปกติ</v>
      </c>
    </row>
    <row r="10" spans="2:20" s="4" customFormat="1" ht="18.75" customHeight="1">
      <c r="B10" s="35" t="s">
        <v>45</v>
      </c>
      <c r="C10" s="35" t="str">
        <f>input2!B10</f>
        <v>3/2</v>
      </c>
      <c r="D10" s="185" t="str">
        <f>input1!B10</f>
        <v>05031</v>
      </c>
      <c r="E10" s="115" t="str">
        <f>input1!C10</f>
        <v>เด็กชายชยธร  อะทะไชย</v>
      </c>
      <c r="F10" s="46">
        <f>input1!D10</f>
        <v>1</v>
      </c>
      <c r="G10" s="57" t="str">
        <f t="shared" si="0"/>
        <v>ชาย</v>
      </c>
      <c r="H10" s="48">
        <f>input3!AF10</f>
        <v>0</v>
      </c>
      <c r="I10" s="14" t="str">
        <f t="shared" si="1"/>
        <v>ปกติ</v>
      </c>
      <c r="J10" s="50">
        <f>input3!AI10</f>
        <v>3</v>
      </c>
      <c r="K10" s="14" t="str">
        <f t="shared" si="2"/>
        <v>ปกติ</v>
      </c>
      <c r="L10" s="48">
        <f>input3!AM10</f>
        <v>1</v>
      </c>
      <c r="M10" s="14" t="str">
        <f t="shared" si="3"/>
        <v>ปกติ</v>
      </c>
      <c r="N10" s="50">
        <f>input3!AQ10</f>
        <v>4</v>
      </c>
      <c r="O10" s="14" t="str">
        <f t="shared" si="4"/>
        <v>เสี่ยง</v>
      </c>
      <c r="P10" s="48">
        <f>input3!AS10</f>
        <v>6</v>
      </c>
      <c r="Q10" s="14" t="str">
        <f t="shared" si="5"/>
        <v>มีจุดแข็ง</v>
      </c>
      <c r="R10" s="49">
        <f t="shared" si="6"/>
        <v>8</v>
      </c>
      <c r="S10" s="58">
        <f t="shared" si="7"/>
        <v>8</v>
      </c>
      <c r="T10" s="14" t="str">
        <f t="shared" si="8"/>
        <v>ปกติ</v>
      </c>
    </row>
    <row r="11" spans="2:20" s="4" customFormat="1" ht="18.75" customHeight="1">
      <c r="B11" s="35" t="s">
        <v>46</v>
      </c>
      <c r="C11" s="35" t="str">
        <f>input2!B11</f>
        <v>3/2</v>
      </c>
      <c r="D11" s="184" t="str">
        <f>input1!B11</f>
        <v>05038</v>
      </c>
      <c r="E11" s="116" t="str">
        <f>input1!C11</f>
        <v>เด็กชายวินัย  จอแยะ</v>
      </c>
      <c r="F11" s="46">
        <f>input1!D11</f>
        <v>1</v>
      </c>
      <c r="G11" s="51" t="str">
        <f t="shared" si="0"/>
        <v>ชาย</v>
      </c>
      <c r="H11" s="52">
        <f>input3!AF11</f>
        <v>4</v>
      </c>
      <c r="I11" s="14" t="str">
        <f t="shared" si="1"/>
        <v>ปกติ</v>
      </c>
      <c r="J11" s="50">
        <f>input3!AI11</f>
        <v>2</v>
      </c>
      <c r="K11" s="14" t="str">
        <f t="shared" si="2"/>
        <v>ปกติ</v>
      </c>
      <c r="L11" s="48">
        <f>input3!AM11</f>
        <v>6</v>
      </c>
      <c r="M11" s="14" t="str">
        <f t="shared" si="3"/>
        <v>เสี่ยง</v>
      </c>
      <c r="N11" s="50">
        <f>input3!AQ11</f>
        <v>7</v>
      </c>
      <c r="O11" s="14" t="str">
        <f t="shared" si="4"/>
        <v>มีปัญหา</v>
      </c>
      <c r="P11" s="48">
        <f>input3!AS11</f>
        <v>6</v>
      </c>
      <c r="Q11" s="14" t="str">
        <f t="shared" si="5"/>
        <v>มีจุดแข็ง</v>
      </c>
      <c r="R11" s="49">
        <f t="shared" si="6"/>
        <v>19</v>
      </c>
      <c r="S11" s="58">
        <f t="shared" si="7"/>
        <v>19</v>
      </c>
      <c r="T11" s="14" t="str">
        <f t="shared" si="8"/>
        <v>เสี่ยง</v>
      </c>
    </row>
    <row r="12" spans="2:20" s="4" customFormat="1" ht="18.75" customHeight="1">
      <c r="B12" s="35" t="s">
        <v>47</v>
      </c>
      <c r="C12" s="35" t="str">
        <f>input2!B12</f>
        <v>3/2</v>
      </c>
      <c r="D12" s="185" t="str">
        <f>input1!B12</f>
        <v>05080</v>
      </c>
      <c r="E12" s="115" t="str">
        <f>input1!C12</f>
        <v>เด็กชายเดชา  แซ่หลิ่ว</v>
      </c>
      <c r="F12" s="46">
        <f>input1!D12</f>
        <v>1</v>
      </c>
      <c r="G12" s="51" t="str">
        <f t="shared" si="0"/>
        <v>ชาย</v>
      </c>
      <c r="H12" s="48">
        <f>input3!AF12</f>
        <v>0</v>
      </c>
      <c r="I12" s="14" t="str">
        <f t="shared" si="1"/>
        <v>ปกติ</v>
      </c>
      <c r="J12" s="50">
        <f>input3!AI12</f>
        <v>0</v>
      </c>
      <c r="K12" s="14" t="str">
        <f t="shared" si="2"/>
        <v>ปกติ</v>
      </c>
      <c r="L12" s="48">
        <f>input3!AM12</f>
        <v>0</v>
      </c>
      <c r="M12" s="14" t="str">
        <f t="shared" si="3"/>
        <v>ปกติ</v>
      </c>
      <c r="N12" s="50">
        <f>input3!AQ12</f>
        <v>0</v>
      </c>
      <c r="O12" s="14" t="str">
        <f t="shared" si="4"/>
        <v>ปกติ</v>
      </c>
      <c r="P12" s="48">
        <f>input3!AS12</f>
        <v>0</v>
      </c>
      <c r="Q12" s="14" t="str">
        <f t="shared" si="5"/>
        <v>ไม่มีจุดแข็ง</v>
      </c>
      <c r="R12" s="49">
        <f t="shared" si="6"/>
        <v>0</v>
      </c>
      <c r="S12" s="58">
        <f t="shared" si="7"/>
        <v>0</v>
      </c>
      <c r="T12" s="14" t="str">
        <f t="shared" si="8"/>
        <v>ปกติ</v>
      </c>
    </row>
    <row r="13" spans="2:20" s="4" customFormat="1" ht="18.75" customHeight="1">
      <c r="B13" s="35" t="s">
        <v>48</v>
      </c>
      <c r="C13" s="35" t="str">
        <f>input2!B13</f>
        <v>3/2</v>
      </c>
      <c r="D13" s="184" t="str">
        <f>input1!B13</f>
        <v>05250</v>
      </c>
      <c r="E13" s="116" t="str">
        <f>input1!C13</f>
        <v>เด็กชายปริตต์  แซ่เล้า</v>
      </c>
      <c r="F13" s="46">
        <f>input1!D13</f>
        <v>1</v>
      </c>
      <c r="G13" s="51" t="str">
        <f t="shared" si="0"/>
        <v>ชาย</v>
      </c>
      <c r="H13" s="52">
        <f>input3!AF13</f>
        <v>2</v>
      </c>
      <c r="I13" s="14" t="str">
        <f t="shared" si="1"/>
        <v>ปกติ</v>
      </c>
      <c r="J13" s="50">
        <f>input3!AI13</f>
        <v>2</v>
      </c>
      <c r="K13" s="14" t="str">
        <f t="shared" si="2"/>
        <v>ปกติ</v>
      </c>
      <c r="L13" s="48">
        <f>input3!AM13</f>
        <v>5</v>
      </c>
      <c r="M13" s="14" t="str">
        <f t="shared" si="3"/>
        <v>ปกติ</v>
      </c>
      <c r="N13" s="50">
        <f>input3!AQ13</f>
        <v>5</v>
      </c>
      <c r="O13" s="14" t="str">
        <f t="shared" si="4"/>
        <v>มีปัญหา</v>
      </c>
      <c r="P13" s="48">
        <f>input3!AS13</f>
        <v>6</v>
      </c>
      <c r="Q13" s="14" t="str">
        <f t="shared" si="5"/>
        <v>มีจุดแข็ง</v>
      </c>
      <c r="R13" s="49">
        <f t="shared" si="6"/>
        <v>14</v>
      </c>
      <c r="S13" s="58">
        <f t="shared" si="7"/>
        <v>14</v>
      </c>
      <c r="T13" s="14" t="str">
        <f t="shared" si="8"/>
        <v>ปกติ</v>
      </c>
    </row>
    <row r="14" spans="2:20" s="4" customFormat="1" ht="18.75" customHeight="1" thickBot="1">
      <c r="B14" s="36" t="s">
        <v>49</v>
      </c>
      <c r="C14" s="36" t="str">
        <f>input2!B14</f>
        <v>3/2</v>
      </c>
      <c r="D14" s="186" t="str">
        <f>input1!B14</f>
        <v>05002</v>
      </c>
      <c r="E14" s="117" t="str">
        <f>input1!C14</f>
        <v>เด็กหญิงวาสนา  ยะฝั้น</v>
      </c>
      <c r="F14" s="109">
        <f>input1!D14</f>
        <v>2</v>
      </c>
      <c r="G14" s="53" t="str">
        <f t="shared" si="0"/>
        <v>หญิง</v>
      </c>
      <c r="H14" s="56">
        <f>input3!AF14</f>
        <v>7</v>
      </c>
      <c r="I14" s="18" t="str">
        <f t="shared" si="1"/>
        <v>มีปัญหา</v>
      </c>
      <c r="J14" s="56">
        <f>input3!AI14</f>
        <v>3</v>
      </c>
      <c r="K14" s="18" t="str">
        <f t="shared" si="2"/>
        <v>ปกติ</v>
      </c>
      <c r="L14" s="54">
        <f>input3!AM14</f>
        <v>6</v>
      </c>
      <c r="M14" s="18" t="str">
        <f t="shared" si="3"/>
        <v>เสี่ยง</v>
      </c>
      <c r="N14" s="56">
        <f>input3!AQ14</f>
        <v>4</v>
      </c>
      <c r="O14" s="18" t="str">
        <f t="shared" si="4"/>
        <v>เสี่ยง</v>
      </c>
      <c r="P14" s="54">
        <f>input3!AS14</f>
        <v>5</v>
      </c>
      <c r="Q14" s="18" t="str">
        <f t="shared" si="5"/>
        <v>เสี่ยง</v>
      </c>
      <c r="R14" s="55">
        <f t="shared" si="6"/>
        <v>20</v>
      </c>
      <c r="S14" s="59">
        <f t="shared" si="7"/>
        <v>20</v>
      </c>
      <c r="T14" s="18" t="str">
        <f t="shared" si="8"/>
        <v>มีปัญหา</v>
      </c>
    </row>
    <row r="15" spans="2:20" s="4" customFormat="1" ht="18.75" customHeight="1">
      <c r="B15" s="35" t="s">
        <v>50</v>
      </c>
      <c r="C15" s="35" t="str">
        <f>input2!B15</f>
        <v>3/2</v>
      </c>
      <c r="D15" s="185" t="str">
        <f>input1!B15</f>
        <v>05004</v>
      </c>
      <c r="E15" s="115" t="str">
        <f>input1!C15</f>
        <v>เด็กหญิงธันยรักษ์  สุโลพันธ์</v>
      </c>
      <c r="F15" s="46">
        <f>input1!D15</f>
        <v>2</v>
      </c>
      <c r="G15" s="57" t="str">
        <f t="shared" si="0"/>
        <v>หญิง</v>
      </c>
      <c r="H15" s="48">
        <f>input3!AF15</f>
        <v>4</v>
      </c>
      <c r="I15" s="14" t="str">
        <f t="shared" si="1"/>
        <v>ปกติ</v>
      </c>
      <c r="J15" s="50">
        <f>input3!AI15</f>
        <v>2</v>
      </c>
      <c r="K15" s="14" t="str">
        <f t="shared" si="2"/>
        <v>ปกติ</v>
      </c>
      <c r="L15" s="48">
        <f>input3!AM15</f>
        <v>4</v>
      </c>
      <c r="M15" s="14" t="str">
        <f t="shared" si="3"/>
        <v>ปกติ</v>
      </c>
      <c r="N15" s="50">
        <f>input3!AQ15</f>
        <v>4</v>
      </c>
      <c r="O15" s="14" t="str">
        <f t="shared" si="4"/>
        <v>เสี่ยง</v>
      </c>
      <c r="P15" s="48">
        <f>input3!AS15</f>
        <v>5</v>
      </c>
      <c r="Q15" s="14" t="str">
        <f t="shared" si="5"/>
        <v>เสี่ยง</v>
      </c>
      <c r="R15" s="49">
        <f t="shared" si="6"/>
        <v>14</v>
      </c>
      <c r="S15" s="58">
        <f t="shared" si="7"/>
        <v>14</v>
      </c>
      <c r="T15" s="14" t="str">
        <f t="shared" si="8"/>
        <v>ปกติ</v>
      </c>
    </row>
    <row r="16" spans="2:20" s="4" customFormat="1" ht="18.75" customHeight="1">
      <c r="B16" s="35" t="s">
        <v>51</v>
      </c>
      <c r="C16" s="35" t="str">
        <f>input2!B16</f>
        <v>3/2</v>
      </c>
      <c r="D16" s="184" t="str">
        <f>input1!B16</f>
        <v>05005</v>
      </c>
      <c r="E16" s="116" t="str">
        <f>input1!C16</f>
        <v>เด็กหญิงสกาวรัตน์  ศรีกอน</v>
      </c>
      <c r="F16" s="46">
        <f>input1!D16</f>
        <v>2</v>
      </c>
      <c r="G16" s="51" t="str">
        <f t="shared" si="0"/>
        <v>หญิง</v>
      </c>
      <c r="H16" s="52">
        <f>input3!AF16</f>
        <v>1</v>
      </c>
      <c r="I16" s="14" t="str">
        <f t="shared" si="1"/>
        <v>ปกติ</v>
      </c>
      <c r="J16" s="50">
        <f>input3!AI16</f>
        <v>1</v>
      </c>
      <c r="K16" s="14" t="str">
        <f t="shared" si="2"/>
        <v>ปกติ</v>
      </c>
      <c r="L16" s="48">
        <f>input3!AM16</f>
        <v>6</v>
      </c>
      <c r="M16" s="14" t="str">
        <f t="shared" si="3"/>
        <v>เสี่ยง</v>
      </c>
      <c r="N16" s="50">
        <f>input3!AQ16</f>
        <v>6</v>
      </c>
      <c r="O16" s="14" t="str">
        <f t="shared" si="4"/>
        <v>มีปัญหา</v>
      </c>
      <c r="P16" s="48">
        <f>input3!AS16</f>
        <v>10</v>
      </c>
      <c r="Q16" s="14" t="str">
        <f t="shared" si="5"/>
        <v>มีจุดแข็ง</v>
      </c>
      <c r="R16" s="49">
        <f t="shared" si="6"/>
        <v>14</v>
      </c>
      <c r="S16" s="58">
        <f t="shared" si="7"/>
        <v>14</v>
      </c>
      <c r="T16" s="14" t="str">
        <f t="shared" si="8"/>
        <v>ปกติ</v>
      </c>
    </row>
    <row r="17" spans="2:20" s="4" customFormat="1" ht="18.75" customHeight="1">
      <c r="B17" s="35" t="s">
        <v>52</v>
      </c>
      <c r="C17" s="35" t="str">
        <f>input2!B17</f>
        <v>3/2</v>
      </c>
      <c r="D17" s="185" t="str">
        <f>input1!B17</f>
        <v>05017</v>
      </c>
      <c r="E17" s="115" t="str">
        <f>input1!C17</f>
        <v>เด็กหญิงเมทินี  สายสุวรรณ์</v>
      </c>
      <c r="F17" s="46">
        <f>input1!D17</f>
        <v>2</v>
      </c>
      <c r="G17" s="51" t="str">
        <f t="shared" si="0"/>
        <v>หญิง</v>
      </c>
      <c r="H17" s="48">
        <f>input3!AF17</f>
        <v>3</v>
      </c>
      <c r="I17" s="14" t="str">
        <f t="shared" si="1"/>
        <v>ปกติ</v>
      </c>
      <c r="J17" s="50">
        <f>input3!AI17</f>
        <v>2</v>
      </c>
      <c r="K17" s="14" t="str">
        <f t="shared" si="2"/>
        <v>ปกติ</v>
      </c>
      <c r="L17" s="48">
        <f>input3!AM17</f>
        <v>4</v>
      </c>
      <c r="M17" s="14" t="str">
        <f t="shared" si="3"/>
        <v>ปกติ</v>
      </c>
      <c r="N17" s="50">
        <f>input3!AQ17</f>
        <v>6</v>
      </c>
      <c r="O17" s="14" t="str">
        <f t="shared" si="4"/>
        <v>มีปัญหา</v>
      </c>
      <c r="P17" s="48">
        <f>input3!AS17</f>
        <v>6</v>
      </c>
      <c r="Q17" s="14" t="str">
        <f t="shared" si="5"/>
        <v>มีจุดแข็ง</v>
      </c>
      <c r="R17" s="49">
        <f t="shared" si="6"/>
        <v>15</v>
      </c>
      <c r="S17" s="58">
        <f t="shared" si="7"/>
        <v>15</v>
      </c>
      <c r="T17" s="14" t="str">
        <f t="shared" si="8"/>
        <v>ปกติ</v>
      </c>
    </row>
    <row r="18" spans="2:20" s="4" customFormat="1" ht="18.75" customHeight="1">
      <c r="B18" s="35" t="s">
        <v>53</v>
      </c>
      <c r="C18" s="35" t="str">
        <f>input2!B18</f>
        <v>3/2</v>
      </c>
      <c r="D18" s="184" t="str">
        <f>input1!B18</f>
        <v>05020</v>
      </c>
      <c r="E18" s="116" t="str">
        <f>input1!C18</f>
        <v>เด็กหญิงกัญญาณัฐ  มโนตา</v>
      </c>
      <c r="F18" s="46">
        <f>input1!D18</f>
        <v>2</v>
      </c>
      <c r="G18" s="51" t="str">
        <f t="shared" si="0"/>
        <v>หญิง</v>
      </c>
      <c r="H18" s="52">
        <f>input3!AF18</f>
        <v>6</v>
      </c>
      <c r="I18" s="14" t="str">
        <f t="shared" si="1"/>
        <v>เสี่ยง</v>
      </c>
      <c r="J18" s="50">
        <f>input3!AI18</f>
        <v>3</v>
      </c>
      <c r="K18" s="14" t="str">
        <f t="shared" si="2"/>
        <v>ปกติ</v>
      </c>
      <c r="L18" s="48">
        <f>input3!AM18</f>
        <v>4</v>
      </c>
      <c r="M18" s="14" t="str">
        <f t="shared" si="3"/>
        <v>ปกติ</v>
      </c>
      <c r="N18" s="50">
        <f>input3!AQ18</f>
        <v>0</v>
      </c>
      <c r="O18" s="14" t="str">
        <f t="shared" si="4"/>
        <v>ปกติ</v>
      </c>
      <c r="P18" s="48">
        <f>input3!AS18</f>
        <v>6</v>
      </c>
      <c r="Q18" s="14" t="str">
        <f t="shared" si="5"/>
        <v>มีจุดแข็ง</v>
      </c>
      <c r="R18" s="49">
        <f t="shared" si="6"/>
        <v>13</v>
      </c>
      <c r="S18" s="58">
        <f t="shared" si="7"/>
        <v>13</v>
      </c>
      <c r="T18" s="14" t="str">
        <f t="shared" si="8"/>
        <v>ปกติ</v>
      </c>
    </row>
    <row r="19" spans="2:20" s="4" customFormat="1" ht="18.75" customHeight="1" thickBot="1">
      <c r="B19" s="36" t="s">
        <v>54</v>
      </c>
      <c r="C19" s="36" t="str">
        <f>input2!B19</f>
        <v>3/2</v>
      </c>
      <c r="D19" s="186" t="str">
        <f>input1!B19</f>
        <v>05021</v>
      </c>
      <c r="E19" s="117" t="str">
        <f>input1!C19</f>
        <v>เด็กหญิงบุษยมาส  ศรีทองคำ</v>
      </c>
      <c r="F19" s="109">
        <f>input1!D19</f>
        <v>2</v>
      </c>
      <c r="G19" s="53" t="str">
        <f t="shared" si="0"/>
        <v>หญิง</v>
      </c>
      <c r="H19" s="54">
        <f>input3!AF19</f>
        <v>3</v>
      </c>
      <c r="I19" s="18" t="str">
        <f t="shared" si="1"/>
        <v>ปกติ</v>
      </c>
      <c r="J19" s="56">
        <f>input3!AI19</f>
        <v>2</v>
      </c>
      <c r="K19" s="18" t="str">
        <f t="shared" si="2"/>
        <v>ปกติ</v>
      </c>
      <c r="L19" s="54">
        <f>input3!AM19</f>
        <v>3</v>
      </c>
      <c r="M19" s="18" t="str">
        <f t="shared" si="3"/>
        <v>ปกติ</v>
      </c>
      <c r="N19" s="56">
        <f>input3!AQ19</f>
        <v>6</v>
      </c>
      <c r="O19" s="18" t="str">
        <f t="shared" si="4"/>
        <v>มีปัญหา</v>
      </c>
      <c r="P19" s="54">
        <f>input3!AS19</f>
        <v>7</v>
      </c>
      <c r="Q19" s="18" t="str">
        <f t="shared" si="5"/>
        <v>มีจุดแข็ง</v>
      </c>
      <c r="R19" s="55">
        <f t="shared" si="6"/>
        <v>14</v>
      </c>
      <c r="S19" s="59">
        <f t="shared" si="7"/>
        <v>14</v>
      </c>
      <c r="T19" s="18" t="str">
        <f t="shared" si="8"/>
        <v>ปกติ</v>
      </c>
    </row>
    <row r="20" spans="2:20" s="4" customFormat="1" ht="18.75" customHeight="1">
      <c r="B20" s="35" t="s">
        <v>55</v>
      </c>
      <c r="C20" s="35" t="str">
        <f>input2!B20</f>
        <v>3/2</v>
      </c>
      <c r="D20" s="185" t="str">
        <f>input1!B20</f>
        <v>05040</v>
      </c>
      <c r="E20" s="115" t="str">
        <f>input1!C20</f>
        <v>เด็กหญิงนิลาวัลย์  แซ่หวาง</v>
      </c>
      <c r="F20" s="46">
        <f>input1!D20</f>
        <v>2</v>
      </c>
      <c r="G20" s="57" t="str">
        <f t="shared" si="0"/>
        <v>หญิง</v>
      </c>
      <c r="H20" s="48">
        <f>input3!AF20</f>
        <v>5</v>
      </c>
      <c r="I20" s="14" t="str">
        <f t="shared" si="1"/>
        <v>ปกติ</v>
      </c>
      <c r="J20" s="50">
        <f>input3!AI20</f>
        <v>1</v>
      </c>
      <c r="K20" s="14" t="str">
        <f t="shared" si="2"/>
        <v>ปกติ</v>
      </c>
      <c r="L20" s="48">
        <f>input3!AM20</f>
        <v>8</v>
      </c>
      <c r="M20" s="14" t="str">
        <f t="shared" si="3"/>
        <v>มีปัญหา</v>
      </c>
      <c r="N20" s="50">
        <f>input3!AQ20</f>
        <v>6</v>
      </c>
      <c r="O20" s="14" t="str">
        <f t="shared" si="4"/>
        <v>มีปัญหา</v>
      </c>
      <c r="P20" s="48">
        <f>input3!AS20</f>
        <v>8</v>
      </c>
      <c r="Q20" s="14" t="str">
        <f t="shared" si="5"/>
        <v>มีจุดแข็ง</v>
      </c>
      <c r="R20" s="49">
        <f t="shared" si="6"/>
        <v>20</v>
      </c>
      <c r="S20" s="58">
        <f t="shared" si="7"/>
        <v>20</v>
      </c>
      <c r="T20" s="14" t="str">
        <f t="shared" si="8"/>
        <v>มีปัญหา</v>
      </c>
    </row>
    <row r="21" spans="2:32" s="4" customFormat="1" ht="18.75" customHeight="1">
      <c r="B21" s="35" t="s">
        <v>10</v>
      </c>
      <c r="C21" s="35" t="str">
        <f>input2!B21</f>
        <v>3/2</v>
      </c>
      <c r="D21" s="184" t="str">
        <f>input1!B21</f>
        <v>05042</v>
      </c>
      <c r="E21" s="116" t="str">
        <f>input1!C21</f>
        <v>เด็กหญิงปนัดดา  ไวทยาคม</v>
      </c>
      <c r="F21" s="46">
        <f>input1!D21</f>
        <v>2</v>
      </c>
      <c r="G21" s="51" t="str">
        <f t="shared" si="0"/>
        <v>หญิง</v>
      </c>
      <c r="H21" s="48">
        <f>input3!AF21</f>
        <v>9</v>
      </c>
      <c r="I21" s="14" t="str">
        <f t="shared" si="1"/>
        <v>มีปัญหา</v>
      </c>
      <c r="J21" s="50">
        <f>input3!AI21</f>
        <v>2</v>
      </c>
      <c r="K21" s="14" t="str">
        <f t="shared" si="2"/>
        <v>ปกติ</v>
      </c>
      <c r="L21" s="48">
        <f>input3!AM21</f>
        <v>5</v>
      </c>
      <c r="M21" s="14" t="str">
        <f t="shared" si="3"/>
        <v>ปกติ</v>
      </c>
      <c r="N21" s="50">
        <f>input3!AQ21</f>
        <v>5</v>
      </c>
      <c r="O21" s="14" t="str">
        <f t="shared" si="4"/>
        <v>มีปัญหา</v>
      </c>
      <c r="P21" s="48">
        <f>input3!AS21</f>
        <v>5</v>
      </c>
      <c r="Q21" s="14" t="str">
        <f t="shared" si="5"/>
        <v>เสี่ยง</v>
      </c>
      <c r="R21" s="49">
        <f t="shared" si="6"/>
        <v>21</v>
      </c>
      <c r="S21" s="58">
        <f t="shared" si="7"/>
        <v>21</v>
      </c>
      <c r="T21" s="14" t="str">
        <f t="shared" si="8"/>
        <v>มีปัญหา</v>
      </c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2:32" s="4" customFormat="1" ht="18.75" customHeight="1">
      <c r="B22" s="35" t="s">
        <v>11</v>
      </c>
      <c r="C22" s="35" t="str">
        <f>input2!B22</f>
        <v>3/2</v>
      </c>
      <c r="D22" s="185" t="str">
        <f>input1!B22</f>
        <v>05044</v>
      </c>
      <c r="E22" s="115" t="str">
        <f>input1!C22</f>
        <v>เด็กหญิงสลิลญา  ท้าวผาบ</v>
      </c>
      <c r="F22" s="46">
        <f>input1!D22</f>
        <v>2</v>
      </c>
      <c r="G22" s="57" t="str">
        <f t="shared" si="0"/>
        <v>หญิง</v>
      </c>
      <c r="H22" s="52">
        <f>input3!AF22</f>
        <v>2</v>
      </c>
      <c r="I22" s="14" t="str">
        <f t="shared" si="1"/>
        <v>ปกติ</v>
      </c>
      <c r="J22" s="50">
        <f>input3!AI22</f>
        <v>1</v>
      </c>
      <c r="K22" s="14" t="str">
        <f t="shared" si="2"/>
        <v>ปกติ</v>
      </c>
      <c r="L22" s="48">
        <f>input3!AM22</f>
        <v>4</v>
      </c>
      <c r="M22" s="14" t="str">
        <f t="shared" si="3"/>
        <v>ปกติ</v>
      </c>
      <c r="N22" s="50">
        <f>input3!AQ22</f>
        <v>4</v>
      </c>
      <c r="O22" s="14" t="str">
        <f t="shared" si="4"/>
        <v>เสี่ยง</v>
      </c>
      <c r="P22" s="48">
        <f>input3!AS22</f>
        <v>9</v>
      </c>
      <c r="Q22" s="14" t="str">
        <f t="shared" si="5"/>
        <v>มีจุดแข็ง</v>
      </c>
      <c r="R22" s="49">
        <f t="shared" si="6"/>
        <v>11</v>
      </c>
      <c r="S22" s="58">
        <f t="shared" si="7"/>
        <v>11</v>
      </c>
      <c r="T22" s="14" t="str">
        <f t="shared" si="8"/>
        <v>ปกติ</v>
      </c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2:32" s="4" customFormat="1" ht="18.75" customHeight="1">
      <c r="B23" s="35" t="s">
        <v>12</v>
      </c>
      <c r="C23" s="35" t="str">
        <f>input2!B23</f>
        <v>3/2</v>
      </c>
      <c r="D23" s="184" t="str">
        <f>input1!B23</f>
        <v>05049</v>
      </c>
      <c r="E23" s="116" t="str">
        <f>input1!C23</f>
        <v>เด็กหญิงลลิตา  กุนทนุ</v>
      </c>
      <c r="F23" s="46">
        <f>input1!D23</f>
        <v>2</v>
      </c>
      <c r="G23" s="51" t="str">
        <f t="shared" si="0"/>
        <v>หญิง</v>
      </c>
      <c r="H23" s="48">
        <f>input3!AF23</f>
        <v>4</v>
      </c>
      <c r="I23" s="14" t="str">
        <f t="shared" si="1"/>
        <v>ปกติ</v>
      </c>
      <c r="J23" s="50">
        <f>input3!AI23</f>
        <v>1</v>
      </c>
      <c r="K23" s="14" t="str">
        <f t="shared" si="2"/>
        <v>ปกติ</v>
      </c>
      <c r="L23" s="48">
        <f>input3!AM23</f>
        <v>5</v>
      </c>
      <c r="M23" s="14" t="str">
        <f t="shared" si="3"/>
        <v>ปกติ</v>
      </c>
      <c r="N23" s="50">
        <f>input3!AQ23</f>
        <v>6</v>
      </c>
      <c r="O23" s="14" t="str">
        <f t="shared" si="4"/>
        <v>มีปัญหา</v>
      </c>
      <c r="P23" s="48">
        <f>input3!AS23</f>
        <v>6</v>
      </c>
      <c r="Q23" s="14" t="str">
        <f t="shared" si="5"/>
        <v>มีจุดแข็ง</v>
      </c>
      <c r="R23" s="49">
        <f t="shared" si="6"/>
        <v>16</v>
      </c>
      <c r="S23" s="58">
        <f t="shared" si="7"/>
        <v>16</v>
      </c>
      <c r="T23" s="14" t="str">
        <f t="shared" si="8"/>
        <v>ปกติ</v>
      </c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s="4" customFormat="1" ht="18.75" customHeight="1" thickBot="1">
      <c r="B24" s="36" t="s">
        <v>34</v>
      </c>
      <c r="C24" s="36" t="str">
        <f>input2!B24</f>
        <v>3/2</v>
      </c>
      <c r="D24" s="186" t="str">
        <f>input1!B24</f>
        <v>05052</v>
      </c>
      <c r="E24" s="117" t="str">
        <f>input1!C24</f>
        <v>เด็กหญิงยุวธิดา  กินนาธรรม</v>
      </c>
      <c r="F24" s="109">
        <f>input1!D24</f>
        <v>2</v>
      </c>
      <c r="G24" s="53" t="str">
        <f t="shared" si="0"/>
        <v>หญิง</v>
      </c>
      <c r="H24" s="54">
        <f>input3!AF24</f>
        <v>3</v>
      </c>
      <c r="I24" s="18" t="str">
        <f t="shared" si="1"/>
        <v>ปกติ</v>
      </c>
      <c r="J24" s="56">
        <f>input3!AI24</f>
        <v>3</v>
      </c>
      <c r="K24" s="18" t="str">
        <f t="shared" si="2"/>
        <v>ปกติ</v>
      </c>
      <c r="L24" s="54">
        <f>input3!AM24</f>
        <v>4</v>
      </c>
      <c r="M24" s="18" t="str">
        <f t="shared" si="3"/>
        <v>ปกติ</v>
      </c>
      <c r="N24" s="56">
        <f>input3!AQ24</f>
        <v>6</v>
      </c>
      <c r="O24" s="18" t="str">
        <f t="shared" si="4"/>
        <v>มีปัญหา</v>
      </c>
      <c r="P24" s="54">
        <f>input3!AS24</f>
        <v>7</v>
      </c>
      <c r="Q24" s="18" t="str">
        <f t="shared" si="5"/>
        <v>มีจุดแข็ง</v>
      </c>
      <c r="R24" s="55">
        <f t="shared" si="6"/>
        <v>16</v>
      </c>
      <c r="S24" s="59">
        <f t="shared" si="7"/>
        <v>16</v>
      </c>
      <c r="T24" s="18" t="str">
        <f t="shared" si="8"/>
        <v>ปกติ</v>
      </c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2" s="4" customFormat="1" ht="18.75" customHeight="1">
      <c r="B25" s="35" t="s">
        <v>35</v>
      </c>
      <c r="C25" s="35" t="str">
        <f>input2!B25</f>
        <v>3/2</v>
      </c>
      <c r="D25" s="185" t="str">
        <f>input1!B25</f>
        <v>05057</v>
      </c>
      <c r="E25" s="115" t="str">
        <f>input1!C25</f>
        <v>เด็กหญิงปนัสยา  ยองขอด</v>
      </c>
      <c r="F25" s="46">
        <f>input1!D25</f>
        <v>2</v>
      </c>
      <c r="G25" s="57" t="str">
        <f t="shared" si="0"/>
        <v>หญิง</v>
      </c>
      <c r="H25" s="48">
        <f>input3!AF25</f>
        <v>6</v>
      </c>
      <c r="I25" s="14" t="str">
        <f t="shared" si="1"/>
        <v>เสี่ยง</v>
      </c>
      <c r="J25" s="50">
        <f>input3!AI25</f>
        <v>2</v>
      </c>
      <c r="K25" s="14" t="str">
        <f t="shared" si="2"/>
        <v>ปกติ</v>
      </c>
      <c r="L25" s="48">
        <f>input3!AM25</f>
        <v>5</v>
      </c>
      <c r="M25" s="14" t="str">
        <f t="shared" si="3"/>
        <v>ปกติ</v>
      </c>
      <c r="N25" s="50">
        <f>input3!AQ25</f>
        <v>6</v>
      </c>
      <c r="O25" s="14" t="str">
        <f t="shared" si="4"/>
        <v>มีปัญหา</v>
      </c>
      <c r="P25" s="48">
        <f>input3!AS25</f>
        <v>10</v>
      </c>
      <c r="Q25" s="14" t="str">
        <f t="shared" si="5"/>
        <v>มีจุดแข็ง</v>
      </c>
      <c r="R25" s="49">
        <f t="shared" si="6"/>
        <v>19</v>
      </c>
      <c r="S25" s="58">
        <f t="shared" si="7"/>
        <v>19</v>
      </c>
      <c r="T25" s="14" t="str">
        <f t="shared" si="8"/>
        <v>เสี่ยง</v>
      </c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2:20" ht="20.25">
      <c r="B26" s="35" t="s">
        <v>95</v>
      </c>
      <c r="C26" s="35" t="str">
        <f>input2!B26</f>
        <v>3/2</v>
      </c>
      <c r="D26" s="185" t="str">
        <f>input1!B26</f>
        <v>05058</v>
      </c>
      <c r="E26" s="115" t="str">
        <f>input1!C26</f>
        <v>เด็กหญิงจาพอ  เรเชอ</v>
      </c>
      <c r="F26" s="46">
        <f>input1!D26</f>
        <v>2</v>
      </c>
      <c r="G26" s="57" t="str">
        <f>IF(F26=1,"ชาย",IF(F26=2,"หญิง","-"))</f>
        <v>หญิง</v>
      </c>
      <c r="H26" s="48">
        <f>input3!AF26</f>
        <v>5</v>
      </c>
      <c r="I26" s="14" t="str">
        <f>IF(H26&lt;6,"ปกติ",IF(H26&lt;7,"เสี่ยง","มีปัญหา"))</f>
        <v>ปกติ</v>
      </c>
      <c r="J26" s="50">
        <f>input3!AI26</f>
        <v>1</v>
      </c>
      <c r="K26" s="14" t="str">
        <f>IF(J26&lt;5,"ปกติ",IF(J26&lt;6,"เสี่ยง","มีปัญหา"))</f>
        <v>ปกติ</v>
      </c>
      <c r="L26" s="48">
        <f>input3!AM26</f>
        <v>7</v>
      </c>
      <c r="M26" s="14" t="str">
        <f>IF(L26&lt;6,"ปกติ",IF(L26&lt;8,"เสี่ยง","มีปัญหา"))</f>
        <v>เสี่ยง</v>
      </c>
      <c r="N26" s="50">
        <f>input3!AQ26</f>
        <v>5</v>
      </c>
      <c r="O26" s="14" t="str">
        <f>IF(N26&lt;4,"ปกติ",IF(N26&lt;5,"เสี่ยง","มีปัญหา"))</f>
        <v>มีปัญหา</v>
      </c>
      <c r="P26" s="48">
        <f>input3!AS26</f>
        <v>8</v>
      </c>
      <c r="Q26" s="14" t="str">
        <f>IF(P26&lt;5,"ไม่มีจุดแข็ง",IF(P26&lt;6,"เสี่ยง","มีจุดแข็ง"))</f>
        <v>มีจุดแข็ง</v>
      </c>
      <c r="R26" s="49">
        <f>H26+J26+L26+N26</f>
        <v>18</v>
      </c>
      <c r="S26" s="58">
        <f>SUM(H26,J26,L26,N26)</f>
        <v>18</v>
      </c>
      <c r="T26" s="14" t="str">
        <f>IF(S26&lt;17,"ปกติ",IF(S26&lt;20,"เสี่ยง","มีปัญหา"))</f>
        <v>เสี่ยง</v>
      </c>
    </row>
    <row r="27" spans="2:20" ht="20.25">
      <c r="B27" s="35" t="s">
        <v>96</v>
      </c>
      <c r="C27" s="35" t="str">
        <f>input2!B27</f>
        <v>3/2</v>
      </c>
      <c r="D27" s="185" t="str">
        <f>input1!B27</f>
        <v>05136</v>
      </c>
      <c r="E27" s="115" t="str">
        <f>input1!C27</f>
        <v>เด็กหญิงณัฐวารี  การดี</v>
      </c>
      <c r="F27" s="46">
        <f>input1!D27</f>
        <v>2</v>
      </c>
      <c r="G27" s="57" t="str">
        <f>IF(F27=1,"ชาย",IF(F27=2,"หญิง","-"))</f>
        <v>หญิง</v>
      </c>
      <c r="H27" s="48">
        <f>input3!AF27</f>
        <v>4</v>
      </c>
      <c r="I27" s="14" t="str">
        <f>IF(H27&lt;6,"ปกติ",IF(H27&lt;7,"เสี่ยง","มีปัญหา"))</f>
        <v>ปกติ</v>
      </c>
      <c r="J27" s="50">
        <f>input3!AI27</f>
        <v>1</v>
      </c>
      <c r="K27" s="14" t="str">
        <f>IF(J27&lt;5,"ปกติ",IF(J27&lt;6,"เสี่ยง","มีปัญหา"))</f>
        <v>ปกติ</v>
      </c>
      <c r="L27" s="48">
        <f>input3!AM27</f>
        <v>3</v>
      </c>
      <c r="M27" s="14" t="str">
        <f>IF(L27&lt;6,"ปกติ",IF(L27&lt;8,"เสี่ยง","มีปัญหา"))</f>
        <v>ปกติ</v>
      </c>
      <c r="N27" s="50">
        <f>input3!AQ27</f>
        <v>5</v>
      </c>
      <c r="O27" s="14" t="str">
        <f>IF(N27&lt;4,"ปกติ",IF(N27&lt;5,"เสี่ยง","มีปัญหา"))</f>
        <v>มีปัญหา</v>
      </c>
      <c r="P27" s="48">
        <f>input3!AS27</f>
        <v>3</v>
      </c>
      <c r="Q27" s="14" t="str">
        <f>IF(P27&lt;5,"ไม่มีจุดแข็ง",IF(P27&lt;6,"เสี่ยง","มีจุดแข็ง"))</f>
        <v>ไม่มีจุดแข็ง</v>
      </c>
      <c r="R27" s="49">
        <f>H27+J27+L27+N27</f>
        <v>13</v>
      </c>
      <c r="S27" s="58">
        <f>SUM(H27,J27,L27,N27)</f>
        <v>13</v>
      </c>
      <c r="T27" s="14" t="str">
        <f>IF(S27&lt;17,"ปกติ",IF(S27&lt;20,"เสี่ยง","มีปัญหา"))</f>
        <v>ปกติ</v>
      </c>
    </row>
  </sheetData>
  <sheetProtection/>
  <mergeCells count="9">
    <mergeCell ref="B2:G2"/>
    <mergeCell ref="H2:T2"/>
    <mergeCell ref="B3:G3"/>
    <mergeCell ref="H3:I3"/>
    <mergeCell ref="J3:K3"/>
    <mergeCell ref="L3:M3"/>
    <mergeCell ref="N3:O3"/>
    <mergeCell ref="P3:Q3"/>
    <mergeCell ref="S3:T3"/>
  </mergeCells>
  <printOptions/>
  <pageMargins left="0.7480314960629921" right="0.35433070866141736" top="0.984251968503937" bottom="0.3937007874015748" header="0.5118110236220472" footer="0.5118110236220472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31"/>
  <sheetViews>
    <sheetView tabSelected="1" zoomScalePageLayoutView="0" workbookViewId="0" topLeftCell="A13">
      <selection activeCell="K35" sqref="K35"/>
    </sheetView>
  </sheetViews>
  <sheetFormatPr defaultColWidth="9.140625" defaultRowHeight="21.75"/>
  <cols>
    <col min="1" max="1" width="9.140625" style="1" customWidth="1"/>
    <col min="2" max="2" width="5.421875" style="1" customWidth="1"/>
    <col min="3" max="3" width="5.140625" style="1" customWidth="1"/>
    <col min="4" max="4" width="7.7109375" style="121" customWidth="1"/>
    <col min="5" max="5" width="27.7109375" style="1" customWidth="1"/>
    <col min="6" max="6" width="9.140625" style="1" hidden="1" customWidth="1"/>
    <col min="7" max="7" width="9.140625" style="1" customWidth="1"/>
    <col min="8" max="8" width="4.421875" style="1" hidden="1" customWidth="1"/>
    <col min="9" max="9" width="13.57421875" style="1" customWidth="1"/>
    <col min="10" max="10" width="4.421875" style="1" hidden="1" customWidth="1"/>
    <col min="11" max="11" width="14.421875" style="1" customWidth="1"/>
    <col min="12" max="12" width="4.421875" style="1" hidden="1" customWidth="1"/>
    <col min="13" max="13" width="13.57421875" style="1" customWidth="1"/>
    <col min="14" max="14" width="4.421875" style="1" hidden="1" customWidth="1"/>
    <col min="15" max="15" width="13.57421875" style="1" customWidth="1"/>
    <col min="16" max="16" width="4.421875" style="1" hidden="1" customWidth="1"/>
    <col min="17" max="17" width="13.57421875" style="1" customWidth="1"/>
    <col min="18" max="19" width="4.00390625" style="1" hidden="1" customWidth="1"/>
    <col min="20" max="20" width="14.28125" style="1" customWidth="1"/>
    <col min="21" max="16384" width="9.140625" style="1" customWidth="1"/>
  </cols>
  <sheetData>
    <row r="1" ht="18" customHeight="1" thickBot="1">
      <c r="T1" s="1">
        <v>7</v>
      </c>
    </row>
    <row r="2" spans="2:20" ht="18" customHeight="1" thickBot="1">
      <c r="B2" s="321" t="s">
        <v>7</v>
      </c>
      <c r="C2" s="322"/>
      <c r="D2" s="322"/>
      <c r="E2" s="322"/>
      <c r="F2" s="322"/>
      <c r="G2" s="323"/>
      <c r="H2" s="205"/>
      <c r="I2" s="318" t="s">
        <v>37</v>
      </c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20"/>
    </row>
    <row r="3" spans="2:20" ht="18" customHeight="1" thickBot="1">
      <c r="B3" s="321" t="str">
        <f>input1!A3</f>
        <v>ชั้น ม.3/2 น.ส.กชพรรณ ศรีทอง และนายพิบูลย์ แสงทอง</v>
      </c>
      <c r="C3" s="322"/>
      <c r="D3" s="322"/>
      <c r="E3" s="322"/>
      <c r="F3" s="322"/>
      <c r="G3" s="323"/>
      <c r="H3" s="205"/>
      <c r="I3" s="206" t="s">
        <v>18</v>
      </c>
      <c r="J3" s="205"/>
      <c r="K3" s="206" t="s">
        <v>19</v>
      </c>
      <c r="L3" s="205"/>
      <c r="M3" s="206" t="s">
        <v>20</v>
      </c>
      <c r="N3" s="205"/>
      <c r="O3" s="206" t="s">
        <v>21</v>
      </c>
      <c r="P3" s="205"/>
      <c r="Q3" s="206" t="s">
        <v>22</v>
      </c>
      <c r="R3" s="205"/>
      <c r="S3" s="205"/>
      <c r="T3" s="206" t="s">
        <v>23</v>
      </c>
    </row>
    <row r="4" spans="2:20" ht="18" customHeight="1" thickBot="1">
      <c r="B4" s="207" t="s">
        <v>4</v>
      </c>
      <c r="C4" s="208" t="s">
        <v>3</v>
      </c>
      <c r="D4" s="193" t="s">
        <v>89</v>
      </c>
      <c r="E4" s="208" t="s">
        <v>5</v>
      </c>
      <c r="F4" s="209" t="s">
        <v>6</v>
      </c>
      <c r="G4" s="210" t="s">
        <v>6</v>
      </c>
      <c r="H4" s="211" t="s">
        <v>16</v>
      </c>
      <c r="I4" s="208" t="s">
        <v>17</v>
      </c>
      <c r="J4" s="212" t="s">
        <v>16</v>
      </c>
      <c r="K4" s="213" t="s">
        <v>17</v>
      </c>
      <c r="L4" s="214" t="s">
        <v>16</v>
      </c>
      <c r="M4" s="215" t="s">
        <v>17</v>
      </c>
      <c r="N4" s="211" t="s">
        <v>16</v>
      </c>
      <c r="O4" s="208" t="s">
        <v>17</v>
      </c>
      <c r="P4" s="214" t="s">
        <v>16</v>
      </c>
      <c r="Q4" s="216" t="s">
        <v>17</v>
      </c>
      <c r="R4" s="217"/>
      <c r="S4" s="211" t="s">
        <v>16</v>
      </c>
      <c r="T4" s="208" t="s">
        <v>17</v>
      </c>
    </row>
    <row r="5" spans="2:20" s="4" customFormat="1" ht="18" customHeight="1">
      <c r="B5" s="35" t="s">
        <v>40</v>
      </c>
      <c r="C5" s="35" t="str">
        <f>input2!B5</f>
        <v>3/2</v>
      </c>
      <c r="D5" s="183" t="str">
        <f>input1!B5</f>
        <v>04989</v>
      </c>
      <c r="E5" s="115" t="str">
        <f>input1!C5</f>
        <v>เด็กชายวรายุทธ  ตอนะรักษ์</v>
      </c>
      <c r="F5" s="2">
        <f>input1!D5</f>
        <v>1</v>
      </c>
      <c r="G5" s="47" t="str">
        <f>IF(F5=1,"ชาย",IF(F5=2,"หญิง","-"))</f>
        <v>ชาย</v>
      </c>
      <c r="H5" s="76">
        <f>input1!AE5</f>
        <v>0</v>
      </c>
      <c r="I5" s="14" t="str">
        <f>IF(H5&lt;6,"ปกติ",IF(H5&lt;7,"เสี่ยง","มีปัญหา"))</f>
        <v>ปกติ</v>
      </c>
      <c r="J5" s="17">
        <f>input1!AH5</f>
        <v>0</v>
      </c>
      <c r="K5" s="14" t="str">
        <f>IF(J5&lt;5,"ปกติ",IF(J5&lt;6,"เสี่ยง","มีปัญหา"))</f>
        <v>ปกติ</v>
      </c>
      <c r="L5" s="15">
        <f>input1!AL5</f>
        <v>0</v>
      </c>
      <c r="M5" s="14" t="str">
        <f>IF(L5&lt;6,"ปกติ",IF(L5&lt;8,"เสี่ยง","มีปัญหา"))</f>
        <v>ปกติ</v>
      </c>
      <c r="N5" s="77">
        <f>input1!AP5</f>
        <v>0</v>
      </c>
      <c r="O5" s="14" t="str">
        <f>IF(N5&lt;4,"ปกติ",IF(N5&lt;5,"เสี่ยง","มีปัญหา"))</f>
        <v>ปกติ</v>
      </c>
      <c r="P5" s="15">
        <f>input1!AR5</f>
        <v>0</v>
      </c>
      <c r="Q5" s="14" t="str">
        <f>IF(P5&lt;5,"ไม่มีจุดแข็ง",IF(P5&lt;6,"เสี่ยง","มีจุดแข็ง"))</f>
        <v>ไม่มีจุดแข็ง</v>
      </c>
      <c r="R5" s="16">
        <f>H5+J5+L5+N5</f>
        <v>0</v>
      </c>
      <c r="S5" s="77">
        <f>SUM(H5,J5,L5,N5)</f>
        <v>0</v>
      </c>
      <c r="T5" s="14" t="str">
        <f>IF(S5&lt;17,"ปกติ",IF(S5&lt;20,"เสี่ยง","มีปัญหา"))</f>
        <v>ปกติ</v>
      </c>
    </row>
    <row r="6" spans="2:20" s="4" customFormat="1" ht="18" customHeight="1">
      <c r="B6" s="35" t="s">
        <v>41</v>
      </c>
      <c r="C6" s="35" t="str">
        <f>input2!B6</f>
        <v>3/2</v>
      </c>
      <c r="D6" s="184" t="str">
        <f>input1!B6</f>
        <v>04993</v>
      </c>
      <c r="E6" s="116" t="str">
        <f>input1!C6</f>
        <v>เด็กชายทินกร  คำนวณ</v>
      </c>
      <c r="F6" s="2">
        <f>input1!D6</f>
        <v>1</v>
      </c>
      <c r="G6" s="51" t="str">
        <f aca="true" t="shared" si="0" ref="G6:G25">IF(F6=1,"ชาย",IF(F6=2,"หญิง","-"))</f>
        <v>ชาย</v>
      </c>
      <c r="H6" s="79">
        <f>input1!AE6</f>
        <v>3</v>
      </c>
      <c r="I6" s="14" t="str">
        <f aca="true" t="shared" si="1" ref="I6:I25">IF(H6&lt;6,"ปกติ",IF(H6&lt;7,"เสี่ยง","มีปัญหา"))</f>
        <v>ปกติ</v>
      </c>
      <c r="J6" s="7">
        <f>input1!AH6</f>
        <v>1</v>
      </c>
      <c r="K6" s="14" t="str">
        <f aca="true" t="shared" si="2" ref="K6:K25">IF(J6&lt;5,"ปกติ",IF(J6&lt;6,"เสี่ยง","มีปัญหา"))</f>
        <v>ปกติ</v>
      </c>
      <c r="L6" s="6">
        <f>input1!AL6</f>
        <v>3</v>
      </c>
      <c r="M6" s="14" t="str">
        <f aca="true" t="shared" si="3" ref="M6:M25">IF(L6&lt;6,"ปกติ",IF(L6&lt;8,"เสี่ยง","มีปัญหา"))</f>
        <v>ปกติ</v>
      </c>
      <c r="N6" s="80">
        <f>input1!AP6</f>
        <v>5</v>
      </c>
      <c r="O6" s="14" t="str">
        <f aca="true" t="shared" si="4" ref="O6:O25">IF(N6&lt;4,"ปกติ",IF(N6&lt;5,"เสี่ยง","มีปัญหา"))</f>
        <v>มีปัญหา</v>
      </c>
      <c r="P6" s="6">
        <f>input1!AR6</f>
        <v>8</v>
      </c>
      <c r="Q6" s="14" t="str">
        <f aca="true" t="shared" si="5" ref="Q6:Q25">IF(P6&lt;5,"ไม่มีจุดแข็ง",IF(P6&lt;6,"เสี่ยง","มีจุดแข็ง"))</f>
        <v>มีจุดแข็ง</v>
      </c>
      <c r="R6" s="16">
        <f aca="true" t="shared" si="6" ref="R6:R25">H6+J6+L6+N6</f>
        <v>12</v>
      </c>
      <c r="S6" s="77">
        <f aca="true" t="shared" si="7" ref="S6:S25">SUM(H6,J6,L6,N6)</f>
        <v>12</v>
      </c>
      <c r="T6" s="14" t="str">
        <f aca="true" t="shared" si="8" ref="T6:T25">IF(S6&lt;17,"ปกติ",IF(S6&lt;20,"เสี่ยง","มีปัญหา"))</f>
        <v>ปกติ</v>
      </c>
    </row>
    <row r="7" spans="2:20" s="4" customFormat="1" ht="18" customHeight="1">
      <c r="B7" s="35" t="s">
        <v>42</v>
      </c>
      <c r="C7" s="35" t="str">
        <f>input2!B7</f>
        <v>3/2</v>
      </c>
      <c r="D7" s="185" t="str">
        <f>input1!B7</f>
        <v>04994</v>
      </c>
      <c r="E7" s="115" t="str">
        <f>input1!C7</f>
        <v>เด็กชายธีรพงศ์  วงษาคำ</v>
      </c>
      <c r="F7" s="2">
        <f>input1!D7</f>
        <v>1</v>
      </c>
      <c r="G7" s="51" t="str">
        <f t="shared" si="0"/>
        <v>ชาย</v>
      </c>
      <c r="H7" s="79">
        <f>input1!AE7</f>
        <v>4</v>
      </c>
      <c r="I7" s="14" t="str">
        <f t="shared" si="1"/>
        <v>ปกติ</v>
      </c>
      <c r="J7" s="7">
        <f>input1!AH7</f>
        <v>2</v>
      </c>
      <c r="K7" s="14" t="str">
        <f t="shared" si="2"/>
        <v>ปกติ</v>
      </c>
      <c r="L7" s="6">
        <f>input1!AL7</f>
        <v>1</v>
      </c>
      <c r="M7" s="14" t="str">
        <f t="shared" si="3"/>
        <v>ปกติ</v>
      </c>
      <c r="N7" s="80">
        <f>input1!AP7</f>
        <v>6</v>
      </c>
      <c r="O7" s="14" t="str">
        <f t="shared" si="4"/>
        <v>มีปัญหา</v>
      </c>
      <c r="P7" s="6">
        <f>input1!AR7</f>
        <v>3</v>
      </c>
      <c r="Q7" s="14" t="str">
        <f t="shared" si="5"/>
        <v>ไม่มีจุดแข็ง</v>
      </c>
      <c r="R7" s="16">
        <f t="shared" si="6"/>
        <v>13</v>
      </c>
      <c r="S7" s="77">
        <f t="shared" si="7"/>
        <v>13</v>
      </c>
      <c r="T7" s="14" t="str">
        <f t="shared" si="8"/>
        <v>ปกติ</v>
      </c>
    </row>
    <row r="8" spans="2:20" s="4" customFormat="1" ht="18" customHeight="1">
      <c r="B8" s="35" t="s">
        <v>43</v>
      </c>
      <c r="C8" s="35" t="str">
        <f>input2!B8</f>
        <v>3/2</v>
      </c>
      <c r="D8" s="184" t="str">
        <f>input1!B8</f>
        <v>05027</v>
      </c>
      <c r="E8" s="116" t="str">
        <f>input1!C8</f>
        <v>เด็กชายอัครพล  บรรเลง</v>
      </c>
      <c r="F8" s="2">
        <f>input1!D8</f>
        <v>1</v>
      </c>
      <c r="G8" s="51" t="str">
        <f t="shared" si="0"/>
        <v>ชาย</v>
      </c>
      <c r="H8" s="79">
        <f>input1!AE8</f>
        <v>0</v>
      </c>
      <c r="I8" s="14" t="str">
        <f t="shared" si="1"/>
        <v>ปกติ</v>
      </c>
      <c r="J8" s="7">
        <f>input1!AH8</f>
        <v>6</v>
      </c>
      <c r="K8" s="14" t="str">
        <f t="shared" si="2"/>
        <v>มีปัญหา</v>
      </c>
      <c r="L8" s="6">
        <f>input1!AL8</f>
        <v>5</v>
      </c>
      <c r="M8" s="14" t="str">
        <f t="shared" si="3"/>
        <v>ปกติ</v>
      </c>
      <c r="N8" s="80">
        <f>input1!AP8</f>
        <v>3</v>
      </c>
      <c r="O8" s="14" t="str">
        <f t="shared" si="4"/>
        <v>ปกติ</v>
      </c>
      <c r="P8" s="6">
        <f>input1!AR8</f>
        <v>6</v>
      </c>
      <c r="Q8" s="14" t="str">
        <f t="shared" si="5"/>
        <v>มีจุดแข็ง</v>
      </c>
      <c r="R8" s="16">
        <f t="shared" si="6"/>
        <v>14</v>
      </c>
      <c r="S8" s="77">
        <f t="shared" si="7"/>
        <v>14</v>
      </c>
      <c r="T8" s="14" t="str">
        <f t="shared" si="8"/>
        <v>ปกติ</v>
      </c>
    </row>
    <row r="9" spans="2:20" s="4" customFormat="1" ht="18" customHeight="1" thickBot="1">
      <c r="B9" s="36" t="s">
        <v>44</v>
      </c>
      <c r="C9" s="36" t="str">
        <f>input2!B9</f>
        <v>3/2</v>
      </c>
      <c r="D9" s="186" t="str">
        <f>input1!B9</f>
        <v>05029</v>
      </c>
      <c r="E9" s="117" t="str">
        <f>input1!C9</f>
        <v>เด็กชายณัฐพล  กันใจ</v>
      </c>
      <c r="F9" s="5">
        <f>input1!D9</f>
        <v>1</v>
      </c>
      <c r="G9" s="53" t="str">
        <f t="shared" si="0"/>
        <v>ชาย</v>
      </c>
      <c r="H9" s="82">
        <f>input1!AE9</f>
        <v>1</v>
      </c>
      <c r="I9" s="18" t="str">
        <f t="shared" si="1"/>
        <v>ปกติ</v>
      </c>
      <c r="J9" s="21">
        <f>input1!AH9</f>
        <v>2</v>
      </c>
      <c r="K9" s="18" t="str">
        <f t="shared" si="2"/>
        <v>ปกติ</v>
      </c>
      <c r="L9" s="19">
        <f>input1!AL9</f>
        <v>3</v>
      </c>
      <c r="M9" s="18" t="str">
        <f t="shared" si="3"/>
        <v>ปกติ</v>
      </c>
      <c r="N9" s="83">
        <f>input1!AP9</f>
        <v>4</v>
      </c>
      <c r="O9" s="18" t="str">
        <f t="shared" si="4"/>
        <v>เสี่ยง</v>
      </c>
      <c r="P9" s="19">
        <f>input1!AR9</f>
        <v>9</v>
      </c>
      <c r="Q9" s="18" t="str">
        <f t="shared" si="5"/>
        <v>มีจุดแข็ง</v>
      </c>
      <c r="R9" s="20">
        <f t="shared" si="6"/>
        <v>10</v>
      </c>
      <c r="S9" s="83">
        <f t="shared" si="7"/>
        <v>10</v>
      </c>
      <c r="T9" s="18" t="str">
        <f t="shared" si="8"/>
        <v>ปกติ</v>
      </c>
    </row>
    <row r="10" spans="2:20" s="4" customFormat="1" ht="18" customHeight="1">
      <c r="B10" s="35" t="s">
        <v>45</v>
      </c>
      <c r="C10" s="35" t="str">
        <f>input2!B10</f>
        <v>3/2</v>
      </c>
      <c r="D10" s="185" t="str">
        <f>input1!B10</f>
        <v>05031</v>
      </c>
      <c r="E10" s="115" t="str">
        <f>input1!C10</f>
        <v>เด็กชายชยธร  อะทะไชย</v>
      </c>
      <c r="F10" s="2">
        <f>input1!D10</f>
        <v>1</v>
      </c>
      <c r="G10" s="57" t="str">
        <f t="shared" si="0"/>
        <v>ชาย</v>
      </c>
      <c r="H10" s="76">
        <f>input1!AE10</f>
        <v>2</v>
      </c>
      <c r="I10" s="14" t="str">
        <f t="shared" si="1"/>
        <v>ปกติ</v>
      </c>
      <c r="J10" s="17">
        <f>input1!AH10</f>
        <v>2</v>
      </c>
      <c r="K10" s="14" t="str">
        <f t="shared" si="2"/>
        <v>ปกติ</v>
      </c>
      <c r="L10" s="15">
        <f>input1!AL10</f>
        <v>3</v>
      </c>
      <c r="M10" s="14" t="str">
        <f t="shared" si="3"/>
        <v>ปกติ</v>
      </c>
      <c r="N10" s="77">
        <f>input1!AP10</f>
        <v>3</v>
      </c>
      <c r="O10" s="14" t="str">
        <f t="shared" si="4"/>
        <v>ปกติ</v>
      </c>
      <c r="P10" s="15">
        <f>input1!AR10</f>
        <v>4</v>
      </c>
      <c r="Q10" s="14" t="str">
        <f t="shared" si="5"/>
        <v>ไม่มีจุดแข็ง</v>
      </c>
      <c r="R10" s="16">
        <f t="shared" si="6"/>
        <v>10</v>
      </c>
      <c r="S10" s="77">
        <f t="shared" si="7"/>
        <v>10</v>
      </c>
      <c r="T10" s="14" t="str">
        <f t="shared" si="8"/>
        <v>ปกติ</v>
      </c>
    </row>
    <row r="11" spans="2:20" s="4" customFormat="1" ht="18" customHeight="1">
      <c r="B11" s="35" t="s">
        <v>46</v>
      </c>
      <c r="C11" s="35" t="str">
        <f>input2!B11</f>
        <v>3/2</v>
      </c>
      <c r="D11" s="184" t="str">
        <f>input1!B11</f>
        <v>05038</v>
      </c>
      <c r="E11" s="116" t="str">
        <f>input1!C11</f>
        <v>เด็กชายวินัย  จอแยะ</v>
      </c>
      <c r="F11" s="2">
        <f>input1!D11</f>
        <v>1</v>
      </c>
      <c r="G11" s="51" t="str">
        <f t="shared" si="0"/>
        <v>ชาย</v>
      </c>
      <c r="H11" s="79">
        <f>input1!AE11</f>
        <v>0</v>
      </c>
      <c r="I11" s="14" t="str">
        <f t="shared" si="1"/>
        <v>ปกติ</v>
      </c>
      <c r="J11" s="7">
        <f>input1!AH11</f>
        <v>2</v>
      </c>
      <c r="K11" s="14" t="str">
        <f t="shared" si="2"/>
        <v>ปกติ</v>
      </c>
      <c r="L11" s="6">
        <f>input1!AL11</f>
        <v>3</v>
      </c>
      <c r="M11" s="14" t="str">
        <f t="shared" si="3"/>
        <v>ปกติ</v>
      </c>
      <c r="N11" s="80">
        <f>input1!AP11</f>
        <v>2</v>
      </c>
      <c r="O11" s="14" t="str">
        <f t="shared" si="4"/>
        <v>ปกติ</v>
      </c>
      <c r="P11" s="6">
        <f>input1!AR11</f>
        <v>3</v>
      </c>
      <c r="Q11" s="14" t="str">
        <f t="shared" si="5"/>
        <v>ไม่มีจุดแข็ง</v>
      </c>
      <c r="R11" s="16">
        <f t="shared" si="6"/>
        <v>7</v>
      </c>
      <c r="S11" s="77">
        <f t="shared" si="7"/>
        <v>7</v>
      </c>
      <c r="T11" s="14" t="str">
        <f t="shared" si="8"/>
        <v>ปกติ</v>
      </c>
    </row>
    <row r="12" spans="2:20" s="4" customFormat="1" ht="18" customHeight="1">
      <c r="B12" s="35" t="s">
        <v>47</v>
      </c>
      <c r="C12" s="35" t="str">
        <f>input2!B12</f>
        <v>3/2</v>
      </c>
      <c r="D12" s="185" t="str">
        <f>input1!B12</f>
        <v>05080</v>
      </c>
      <c r="E12" s="115" t="str">
        <f>input1!C12</f>
        <v>เด็กชายเดชา  แซ่หลิ่ว</v>
      </c>
      <c r="F12" s="2">
        <f>input1!D12</f>
        <v>1</v>
      </c>
      <c r="G12" s="51" t="str">
        <f t="shared" si="0"/>
        <v>ชาย</v>
      </c>
      <c r="H12" s="79">
        <f>input1!AE12</f>
        <v>0</v>
      </c>
      <c r="I12" s="14" t="str">
        <f t="shared" si="1"/>
        <v>ปกติ</v>
      </c>
      <c r="J12" s="7">
        <f>input1!AH12</f>
        <v>0</v>
      </c>
      <c r="K12" s="14" t="str">
        <f t="shared" si="2"/>
        <v>ปกติ</v>
      </c>
      <c r="L12" s="6">
        <f>input1!AL12</f>
        <v>0</v>
      </c>
      <c r="M12" s="14" t="str">
        <f t="shared" si="3"/>
        <v>ปกติ</v>
      </c>
      <c r="N12" s="80">
        <f>input1!AP12</f>
        <v>0</v>
      </c>
      <c r="O12" s="14" t="str">
        <f t="shared" si="4"/>
        <v>ปกติ</v>
      </c>
      <c r="P12" s="6">
        <f>input1!AR12</f>
        <v>0</v>
      </c>
      <c r="Q12" s="14" t="str">
        <f t="shared" si="5"/>
        <v>ไม่มีจุดแข็ง</v>
      </c>
      <c r="R12" s="16">
        <f t="shared" si="6"/>
        <v>0</v>
      </c>
      <c r="S12" s="77">
        <f t="shared" si="7"/>
        <v>0</v>
      </c>
      <c r="T12" s="14" t="str">
        <f t="shared" si="8"/>
        <v>ปกติ</v>
      </c>
    </row>
    <row r="13" spans="2:20" s="4" customFormat="1" ht="18" customHeight="1">
      <c r="B13" s="35" t="s">
        <v>48</v>
      </c>
      <c r="C13" s="35" t="str">
        <f>input2!B13</f>
        <v>3/2</v>
      </c>
      <c r="D13" s="184" t="str">
        <f>input1!B13</f>
        <v>05250</v>
      </c>
      <c r="E13" s="116" t="str">
        <f>input1!C13</f>
        <v>เด็กชายปริตต์  แซ่เล้า</v>
      </c>
      <c r="F13" s="2">
        <f>input1!D13</f>
        <v>1</v>
      </c>
      <c r="G13" s="51" t="str">
        <f t="shared" si="0"/>
        <v>ชาย</v>
      </c>
      <c r="H13" s="79">
        <f>input1!AE13</f>
        <v>0</v>
      </c>
      <c r="I13" s="14" t="str">
        <f t="shared" si="1"/>
        <v>ปกติ</v>
      </c>
      <c r="J13" s="7">
        <f>input1!AH13</f>
        <v>1</v>
      </c>
      <c r="K13" s="14" t="str">
        <f t="shared" si="2"/>
        <v>ปกติ</v>
      </c>
      <c r="L13" s="6">
        <f>input1!AL13</f>
        <v>2</v>
      </c>
      <c r="M13" s="14" t="str">
        <f t="shared" si="3"/>
        <v>ปกติ</v>
      </c>
      <c r="N13" s="80">
        <f>input1!AP13</f>
        <v>4</v>
      </c>
      <c r="O13" s="14" t="str">
        <f t="shared" si="4"/>
        <v>เสี่ยง</v>
      </c>
      <c r="P13" s="6">
        <f>input1!AR13</f>
        <v>3</v>
      </c>
      <c r="Q13" s="14" t="str">
        <f t="shared" si="5"/>
        <v>ไม่มีจุดแข็ง</v>
      </c>
      <c r="R13" s="16">
        <f t="shared" si="6"/>
        <v>7</v>
      </c>
      <c r="S13" s="77">
        <f t="shared" si="7"/>
        <v>7</v>
      </c>
      <c r="T13" s="14" t="str">
        <f t="shared" si="8"/>
        <v>ปกติ</v>
      </c>
    </row>
    <row r="14" spans="2:20" s="4" customFormat="1" ht="18" customHeight="1" thickBot="1">
      <c r="B14" s="36" t="s">
        <v>49</v>
      </c>
      <c r="C14" s="36" t="str">
        <f>input2!B14</f>
        <v>3/2</v>
      </c>
      <c r="D14" s="186" t="str">
        <f>input1!B14</f>
        <v>05002</v>
      </c>
      <c r="E14" s="117" t="str">
        <f>input1!C14</f>
        <v>เด็กหญิงวาสนา  ยะฝั้น</v>
      </c>
      <c r="F14" s="5">
        <f>input1!D14</f>
        <v>2</v>
      </c>
      <c r="G14" s="53" t="str">
        <f t="shared" si="0"/>
        <v>หญิง</v>
      </c>
      <c r="H14" s="82">
        <f>input1!AE14</f>
        <v>6</v>
      </c>
      <c r="I14" s="18" t="str">
        <f t="shared" si="1"/>
        <v>เสี่ยง</v>
      </c>
      <c r="J14" s="21">
        <f>input1!AH14</f>
        <v>2</v>
      </c>
      <c r="K14" s="18" t="str">
        <f t="shared" si="2"/>
        <v>ปกติ</v>
      </c>
      <c r="L14" s="19">
        <f>input1!AL14</f>
        <v>7</v>
      </c>
      <c r="M14" s="18" t="str">
        <f t="shared" si="3"/>
        <v>เสี่ยง</v>
      </c>
      <c r="N14" s="83">
        <f>input1!AP14</f>
        <v>5</v>
      </c>
      <c r="O14" s="18" t="str">
        <f t="shared" si="4"/>
        <v>มีปัญหา</v>
      </c>
      <c r="P14" s="19">
        <f>input1!AR14</f>
        <v>5</v>
      </c>
      <c r="Q14" s="18" t="str">
        <f t="shared" si="5"/>
        <v>เสี่ยง</v>
      </c>
      <c r="R14" s="20">
        <f t="shared" si="6"/>
        <v>20</v>
      </c>
      <c r="S14" s="83">
        <f t="shared" si="7"/>
        <v>20</v>
      </c>
      <c r="T14" s="18" t="str">
        <f t="shared" si="8"/>
        <v>มีปัญหา</v>
      </c>
    </row>
    <row r="15" spans="2:20" s="4" customFormat="1" ht="18" customHeight="1">
      <c r="B15" s="35" t="s">
        <v>50</v>
      </c>
      <c r="C15" s="35" t="str">
        <f>input2!B15</f>
        <v>3/2</v>
      </c>
      <c r="D15" s="185" t="str">
        <f>input1!B15</f>
        <v>05004</v>
      </c>
      <c r="E15" s="115" t="str">
        <f>input1!C15</f>
        <v>เด็กหญิงธันยรักษ์  สุโลพันธ์</v>
      </c>
      <c r="F15" s="2">
        <f>input1!D15</f>
        <v>2</v>
      </c>
      <c r="G15" s="57" t="str">
        <f t="shared" si="0"/>
        <v>หญิง</v>
      </c>
      <c r="H15" s="76">
        <f>input1!AE15</f>
        <v>7</v>
      </c>
      <c r="I15" s="14" t="str">
        <f t="shared" si="1"/>
        <v>มีปัญหา</v>
      </c>
      <c r="J15" s="17">
        <f>input1!AH15</f>
        <v>4</v>
      </c>
      <c r="K15" s="14" t="str">
        <f t="shared" si="2"/>
        <v>ปกติ</v>
      </c>
      <c r="L15" s="15">
        <f>input1!AL15</f>
        <v>5</v>
      </c>
      <c r="M15" s="14" t="str">
        <f t="shared" si="3"/>
        <v>ปกติ</v>
      </c>
      <c r="N15" s="77">
        <f>input1!AP15</f>
        <v>5</v>
      </c>
      <c r="O15" s="14" t="str">
        <f t="shared" si="4"/>
        <v>มีปัญหา</v>
      </c>
      <c r="P15" s="15">
        <f>input1!AR15</f>
        <v>6</v>
      </c>
      <c r="Q15" s="14" t="str">
        <f t="shared" si="5"/>
        <v>มีจุดแข็ง</v>
      </c>
      <c r="R15" s="16">
        <f t="shared" si="6"/>
        <v>21</v>
      </c>
      <c r="S15" s="77">
        <f t="shared" si="7"/>
        <v>21</v>
      </c>
      <c r="T15" s="14" t="str">
        <f t="shared" si="8"/>
        <v>มีปัญหา</v>
      </c>
    </row>
    <row r="16" spans="2:20" s="4" customFormat="1" ht="18" customHeight="1">
      <c r="B16" s="35" t="s">
        <v>51</v>
      </c>
      <c r="C16" s="35" t="str">
        <f>input2!B16</f>
        <v>3/2</v>
      </c>
      <c r="D16" s="184" t="str">
        <f>input1!B16</f>
        <v>05005</v>
      </c>
      <c r="E16" s="116" t="str">
        <f>input1!C16</f>
        <v>เด็กหญิงสกาวรัตน์  ศรีกอน</v>
      </c>
      <c r="F16" s="2">
        <f>input1!D16</f>
        <v>2</v>
      </c>
      <c r="G16" s="51" t="str">
        <f t="shared" si="0"/>
        <v>หญิง</v>
      </c>
      <c r="H16" s="79">
        <f>input1!AE16</f>
        <v>3</v>
      </c>
      <c r="I16" s="14" t="str">
        <f t="shared" si="1"/>
        <v>ปกติ</v>
      </c>
      <c r="J16" s="7">
        <f>input1!AH16</f>
        <v>1</v>
      </c>
      <c r="K16" s="14" t="str">
        <f t="shared" si="2"/>
        <v>ปกติ</v>
      </c>
      <c r="L16" s="6">
        <f>input1!AL16</f>
        <v>5</v>
      </c>
      <c r="M16" s="14" t="str">
        <f t="shared" si="3"/>
        <v>ปกติ</v>
      </c>
      <c r="N16" s="80">
        <f>input1!AP16</f>
        <v>6</v>
      </c>
      <c r="O16" s="14" t="str">
        <f t="shared" si="4"/>
        <v>มีปัญหา</v>
      </c>
      <c r="P16" s="6">
        <f>input1!AR16</f>
        <v>9</v>
      </c>
      <c r="Q16" s="14" t="str">
        <f t="shared" si="5"/>
        <v>มีจุดแข็ง</v>
      </c>
      <c r="R16" s="16">
        <f t="shared" si="6"/>
        <v>15</v>
      </c>
      <c r="S16" s="77">
        <f t="shared" si="7"/>
        <v>15</v>
      </c>
      <c r="T16" s="14" t="str">
        <f t="shared" si="8"/>
        <v>ปกติ</v>
      </c>
    </row>
    <row r="17" spans="2:20" s="4" customFormat="1" ht="18" customHeight="1">
      <c r="B17" s="35" t="s">
        <v>52</v>
      </c>
      <c r="C17" s="35" t="str">
        <f>input2!B17</f>
        <v>3/2</v>
      </c>
      <c r="D17" s="185" t="str">
        <f>input1!B17</f>
        <v>05017</v>
      </c>
      <c r="E17" s="115" t="str">
        <f>input1!C17</f>
        <v>เด็กหญิงเมทินี  สายสุวรรณ์</v>
      </c>
      <c r="F17" s="2">
        <f>input1!D17</f>
        <v>2</v>
      </c>
      <c r="G17" s="51" t="str">
        <f t="shared" si="0"/>
        <v>หญิง</v>
      </c>
      <c r="H17" s="79">
        <f>input1!AE17</f>
        <v>4</v>
      </c>
      <c r="I17" s="14" t="str">
        <f t="shared" si="1"/>
        <v>ปกติ</v>
      </c>
      <c r="J17" s="7">
        <f>input1!AH17</f>
        <v>0</v>
      </c>
      <c r="K17" s="14" t="str">
        <f t="shared" si="2"/>
        <v>ปกติ</v>
      </c>
      <c r="L17" s="6">
        <f>input1!AL17</f>
        <v>3</v>
      </c>
      <c r="M17" s="14" t="str">
        <f t="shared" si="3"/>
        <v>ปกติ</v>
      </c>
      <c r="N17" s="80">
        <f>input1!AP17</f>
        <v>5</v>
      </c>
      <c r="O17" s="14" t="str">
        <f t="shared" si="4"/>
        <v>มีปัญหา</v>
      </c>
      <c r="P17" s="6">
        <f>input1!AR17</f>
        <v>7</v>
      </c>
      <c r="Q17" s="14" t="str">
        <f t="shared" si="5"/>
        <v>มีจุดแข็ง</v>
      </c>
      <c r="R17" s="16">
        <f t="shared" si="6"/>
        <v>12</v>
      </c>
      <c r="S17" s="77">
        <f t="shared" si="7"/>
        <v>12</v>
      </c>
      <c r="T17" s="14" t="str">
        <f t="shared" si="8"/>
        <v>ปกติ</v>
      </c>
    </row>
    <row r="18" spans="2:20" s="4" customFormat="1" ht="18" customHeight="1">
      <c r="B18" s="35" t="s">
        <v>53</v>
      </c>
      <c r="C18" s="35" t="str">
        <f>input2!B18</f>
        <v>3/2</v>
      </c>
      <c r="D18" s="184" t="str">
        <f>input1!B18</f>
        <v>05020</v>
      </c>
      <c r="E18" s="116" t="str">
        <f>input1!C18</f>
        <v>เด็กหญิงกัญญาณัฐ  มโนตา</v>
      </c>
      <c r="F18" s="2">
        <f>input1!D18</f>
        <v>2</v>
      </c>
      <c r="G18" s="51" t="str">
        <f t="shared" si="0"/>
        <v>หญิง</v>
      </c>
      <c r="H18" s="79">
        <f>input1!AE18</f>
        <v>5</v>
      </c>
      <c r="I18" s="14" t="str">
        <f t="shared" si="1"/>
        <v>ปกติ</v>
      </c>
      <c r="J18" s="7">
        <f>input1!AH18</f>
        <v>1</v>
      </c>
      <c r="K18" s="14" t="str">
        <f t="shared" si="2"/>
        <v>ปกติ</v>
      </c>
      <c r="L18" s="6">
        <f>input1!AL18</f>
        <v>3</v>
      </c>
      <c r="M18" s="14" t="str">
        <f t="shared" si="3"/>
        <v>ปกติ</v>
      </c>
      <c r="N18" s="80">
        <f>input1!AP18</f>
        <v>3</v>
      </c>
      <c r="O18" s="14" t="str">
        <f t="shared" si="4"/>
        <v>ปกติ</v>
      </c>
      <c r="P18" s="6">
        <f>input1!AR18</f>
        <v>6</v>
      </c>
      <c r="Q18" s="14" t="str">
        <f t="shared" si="5"/>
        <v>มีจุดแข็ง</v>
      </c>
      <c r="R18" s="16">
        <f t="shared" si="6"/>
        <v>12</v>
      </c>
      <c r="S18" s="77">
        <f t="shared" si="7"/>
        <v>12</v>
      </c>
      <c r="T18" s="14" t="str">
        <f t="shared" si="8"/>
        <v>ปกติ</v>
      </c>
    </row>
    <row r="19" spans="2:20" s="4" customFormat="1" ht="18" customHeight="1" thickBot="1">
      <c r="B19" s="36" t="s">
        <v>54</v>
      </c>
      <c r="C19" s="36" t="str">
        <f>input2!B19</f>
        <v>3/2</v>
      </c>
      <c r="D19" s="186" t="str">
        <f>input1!B19</f>
        <v>05021</v>
      </c>
      <c r="E19" s="117" t="str">
        <f>input1!C19</f>
        <v>เด็กหญิงบุษยมาส  ศรีทองคำ</v>
      </c>
      <c r="F19" s="5">
        <f>input1!D19</f>
        <v>2</v>
      </c>
      <c r="G19" s="53" t="str">
        <f t="shared" si="0"/>
        <v>หญิง</v>
      </c>
      <c r="H19" s="82">
        <f>input1!AE19</f>
        <v>5</v>
      </c>
      <c r="I19" s="18" t="str">
        <f t="shared" si="1"/>
        <v>ปกติ</v>
      </c>
      <c r="J19" s="21">
        <f>input1!AH19</f>
        <v>1</v>
      </c>
      <c r="K19" s="18" t="str">
        <f t="shared" si="2"/>
        <v>ปกติ</v>
      </c>
      <c r="L19" s="19">
        <f>input1!AL19</f>
        <v>5</v>
      </c>
      <c r="M19" s="18" t="str">
        <f t="shared" si="3"/>
        <v>ปกติ</v>
      </c>
      <c r="N19" s="83">
        <f>input1!AP19</f>
        <v>1</v>
      </c>
      <c r="O19" s="18" t="str">
        <f t="shared" si="4"/>
        <v>ปกติ</v>
      </c>
      <c r="P19" s="19">
        <f>input1!AR19</f>
        <v>3</v>
      </c>
      <c r="Q19" s="18" t="str">
        <f t="shared" si="5"/>
        <v>ไม่มีจุดแข็ง</v>
      </c>
      <c r="R19" s="20">
        <f t="shared" si="6"/>
        <v>12</v>
      </c>
      <c r="S19" s="83">
        <f t="shared" si="7"/>
        <v>12</v>
      </c>
      <c r="T19" s="18" t="str">
        <f t="shared" si="8"/>
        <v>ปกติ</v>
      </c>
    </row>
    <row r="20" spans="2:20" s="4" customFormat="1" ht="18" customHeight="1">
      <c r="B20" s="35" t="s">
        <v>55</v>
      </c>
      <c r="C20" s="35" t="str">
        <f>input2!B20</f>
        <v>3/2</v>
      </c>
      <c r="D20" s="185" t="str">
        <f>input1!B20</f>
        <v>05040</v>
      </c>
      <c r="E20" s="115" t="str">
        <f>input1!C20</f>
        <v>เด็กหญิงนิลาวัลย์  แซ่หวาง</v>
      </c>
      <c r="F20" s="2">
        <f>input1!D20</f>
        <v>2</v>
      </c>
      <c r="G20" s="57" t="str">
        <f t="shared" si="0"/>
        <v>หญิง</v>
      </c>
      <c r="H20" s="76">
        <f>input1!AE20</f>
        <v>0</v>
      </c>
      <c r="I20" s="14" t="str">
        <f t="shared" si="1"/>
        <v>ปกติ</v>
      </c>
      <c r="J20" s="17">
        <f>input1!AH20</f>
        <v>2</v>
      </c>
      <c r="K20" s="14" t="str">
        <f t="shared" si="2"/>
        <v>ปกติ</v>
      </c>
      <c r="L20" s="15">
        <f>input1!AL20</f>
        <v>4</v>
      </c>
      <c r="M20" s="14" t="str">
        <f t="shared" si="3"/>
        <v>ปกติ</v>
      </c>
      <c r="N20" s="77">
        <f>input1!AP20</f>
        <v>5</v>
      </c>
      <c r="O20" s="14" t="str">
        <f t="shared" si="4"/>
        <v>มีปัญหา</v>
      </c>
      <c r="P20" s="15">
        <f>input1!AR20</f>
        <v>10</v>
      </c>
      <c r="Q20" s="14" t="str">
        <f t="shared" si="5"/>
        <v>มีจุดแข็ง</v>
      </c>
      <c r="R20" s="16">
        <f t="shared" si="6"/>
        <v>11</v>
      </c>
      <c r="S20" s="77">
        <f t="shared" si="7"/>
        <v>11</v>
      </c>
      <c r="T20" s="14" t="str">
        <f t="shared" si="8"/>
        <v>ปกติ</v>
      </c>
    </row>
    <row r="21" spans="2:32" s="4" customFormat="1" ht="18" customHeight="1">
      <c r="B21" s="35" t="s">
        <v>10</v>
      </c>
      <c r="C21" s="35" t="str">
        <f>input2!B21</f>
        <v>3/2</v>
      </c>
      <c r="D21" s="184" t="str">
        <f>input1!B21</f>
        <v>05042</v>
      </c>
      <c r="E21" s="116" t="str">
        <f>input1!C21</f>
        <v>เด็กหญิงปนัดดา  ไวทยาคม</v>
      </c>
      <c r="F21" s="2">
        <f>input1!D21</f>
        <v>2</v>
      </c>
      <c r="G21" s="51" t="str">
        <f t="shared" si="0"/>
        <v>หญิง</v>
      </c>
      <c r="H21" s="79">
        <f>input1!AE21</f>
        <v>8</v>
      </c>
      <c r="I21" s="14" t="str">
        <f t="shared" si="1"/>
        <v>มีปัญหา</v>
      </c>
      <c r="J21" s="7">
        <f>input1!AH21</f>
        <v>3</v>
      </c>
      <c r="K21" s="14" t="str">
        <f t="shared" si="2"/>
        <v>ปกติ</v>
      </c>
      <c r="L21" s="6">
        <f>input1!AL21</f>
        <v>2</v>
      </c>
      <c r="M21" s="14" t="str">
        <f t="shared" si="3"/>
        <v>ปกติ</v>
      </c>
      <c r="N21" s="80">
        <f>input1!AP21</f>
        <v>5</v>
      </c>
      <c r="O21" s="14" t="str">
        <f t="shared" si="4"/>
        <v>มีปัญหา</v>
      </c>
      <c r="P21" s="6">
        <f>input1!AR21</f>
        <v>5</v>
      </c>
      <c r="Q21" s="14" t="str">
        <f t="shared" si="5"/>
        <v>เสี่ยง</v>
      </c>
      <c r="R21" s="16">
        <f t="shared" si="6"/>
        <v>18</v>
      </c>
      <c r="S21" s="77">
        <f t="shared" si="7"/>
        <v>18</v>
      </c>
      <c r="T21" s="14" t="str">
        <f t="shared" si="8"/>
        <v>เสี่ยง</v>
      </c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2:32" s="4" customFormat="1" ht="18" customHeight="1">
      <c r="B22" s="35" t="s">
        <v>11</v>
      </c>
      <c r="C22" s="35" t="str">
        <f>input2!B22</f>
        <v>3/2</v>
      </c>
      <c r="D22" s="185" t="str">
        <f>input1!B22</f>
        <v>05044</v>
      </c>
      <c r="E22" s="115" t="str">
        <f>input1!C22</f>
        <v>เด็กหญิงสลิลญา  ท้าวผาบ</v>
      </c>
      <c r="F22" s="2">
        <f>input1!D22</f>
        <v>2</v>
      </c>
      <c r="G22" s="51" t="str">
        <f t="shared" si="0"/>
        <v>หญิง</v>
      </c>
      <c r="H22" s="79">
        <f>input1!AE22</f>
        <v>3</v>
      </c>
      <c r="I22" s="14" t="str">
        <f t="shared" si="1"/>
        <v>ปกติ</v>
      </c>
      <c r="J22" s="7">
        <f>input1!AH22</f>
        <v>1</v>
      </c>
      <c r="K22" s="14" t="str">
        <f t="shared" si="2"/>
        <v>ปกติ</v>
      </c>
      <c r="L22" s="6">
        <f>input1!AL22</f>
        <v>5</v>
      </c>
      <c r="M22" s="14" t="str">
        <f t="shared" si="3"/>
        <v>ปกติ</v>
      </c>
      <c r="N22" s="80">
        <f>input1!AP22</f>
        <v>5</v>
      </c>
      <c r="O22" s="14" t="str">
        <f t="shared" si="4"/>
        <v>มีปัญหา</v>
      </c>
      <c r="P22" s="6">
        <f>input1!AR22</f>
        <v>7</v>
      </c>
      <c r="Q22" s="14" t="str">
        <f t="shared" si="5"/>
        <v>มีจุดแข็ง</v>
      </c>
      <c r="R22" s="16">
        <f t="shared" si="6"/>
        <v>14</v>
      </c>
      <c r="S22" s="77">
        <f t="shared" si="7"/>
        <v>14</v>
      </c>
      <c r="T22" s="14" t="str">
        <f t="shared" si="8"/>
        <v>ปกติ</v>
      </c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2:32" s="4" customFormat="1" ht="18" customHeight="1">
      <c r="B23" s="35" t="s">
        <v>12</v>
      </c>
      <c r="C23" s="35" t="str">
        <f>input2!B23</f>
        <v>3/2</v>
      </c>
      <c r="D23" s="184" t="str">
        <f>input1!B23</f>
        <v>05049</v>
      </c>
      <c r="E23" s="116" t="str">
        <f>input1!C23</f>
        <v>เด็กหญิงลลิตา  กุนทนุ</v>
      </c>
      <c r="F23" s="2">
        <f>input1!D23</f>
        <v>2</v>
      </c>
      <c r="G23" s="51" t="str">
        <f t="shared" si="0"/>
        <v>หญิง</v>
      </c>
      <c r="H23" s="79">
        <f>input1!AE23</f>
        <v>6</v>
      </c>
      <c r="I23" s="14" t="str">
        <f t="shared" si="1"/>
        <v>เสี่ยง</v>
      </c>
      <c r="J23" s="7">
        <f>input1!AH23</f>
        <v>2</v>
      </c>
      <c r="K23" s="14" t="str">
        <f t="shared" si="2"/>
        <v>ปกติ</v>
      </c>
      <c r="L23" s="6">
        <f>input1!AL23</f>
        <v>7</v>
      </c>
      <c r="M23" s="14" t="str">
        <f t="shared" si="3"/>
        <v>เสี่ยง</v>
      </c>
      <c r="N23" s="80">
        <f>input1!AP23</f>
        <v>5</v>
      </c>
      <c r="O23" s="14" t="str">
        <f t="shared" si="4"/>
        <v>มีปัญหา</v>
      </c>
      <c r="P23" s="6">
        <f>input1!AR23</f>
        <v>5</v>
      </c>
      <c r="Q23" s="14" t="str">
        <f t="shared" si="5"/>
        <v>เสี่ยง</v>
      </c>
      <c r="R23" s="16">
        <f t="shared" si="6"/>
        <v>20</v>
      </c>
      <c r="S23" s="77">
        <f t="shared" si="7"/>
        <v>20</v>
      </c>
      <c r="T23" s="14" t="str">
        <f t="shared" si="8"/>
        <v>มีปัญหา</v>
      </c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s="4" customFormat="1" ht="18" customHeight="1" thickBot="1">
      <c r="B24" s="36" t="s">
        <v>34</v>
      </c>
      <c r="C24" s="36" t="str">
        <f>input2!B24</f>
        <v>3/2</v>
      </c>
      <c r="D24" s="186" t="str">
        <f>input1!B24</f>
        <v>05052</v>
      </c>
      <c r="E24" s="117" t="str">
        <f>input1!C24</f>
        <v>เด็กหญิงยุวธิดา  กินนาธรรม</v>
      </c>
      <c r="F24" s="5">
        <f>input1!D24</f>
        <v>2</v>
      </c>
      <c r="G24" s="53" t="str">
        <f t="shared" si="0"/>
        <v>หญิง</v>
      </c>
      <c r="H24" s="82">
        <f>input1!AE24</f>
        <v>2</v>
      </c>
      <c r="I24" s="18" t="str">
        <f t="shared" si="1"/>
        <v>ปกติ</v>
      </c>
      <c r="J24" s="21">
        <f>input1!AH24</f>
        <v>1</v>
      </c>
      <c r="K24" s="18" t="str">
        <f t="shared" si="2"/>
        <v>ปกติ</v>
      </c>
      <c r="L24" s="19">
        <f>input1!AL24</f>
        <v>8</v>
      </c>
      <c r="M24" s="18" t="str">
        <f t="shared" si="3"/>
        <v>มีปัญหา</v>
      </c>
      <c r="N24" s="83">
        <f>input1!AP24</f>
        <v>6</v>
      </c>
      <c r="O24" s="18" t="str">
        <f t="shared" si="4"/>
        <v>มีปัญหา</v>
      </c>
      <c r="P24" s="19">
        <f>input1!AR24</f>
        <v>4</v>
      </c>
      <c r="Q24" s="18" t="str">
        <f t="shared" si="5"/>
        <v>ไม่มีจุดแข็ง</v>
      </c>
      <c r="R24" s="20">
        <f t="shared" si="6"/>
        <v>17</v>
      </c>
      <c r="S24" s="83">
        <f t="shared" si="7"/>
        <v>17</v>
      </c>
      <c r="T24" s="18" t="str">
        <f t="shared" si="8"/>
        <v>เสี่ยง</v>
      </c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2" s="4" customFormat="1" ht="18" customHeight="1">
      <c r="B25" s="35" t="s">
        <v>35</v>
      </c>
      <c r="C25" s="35" t="str">
        <f>input2!B25</f>
        <v>3/2</v>
      </c>
      <c r="D25" s="185" t="str">
        <f>input1!B25</f>
        <v>05057</v>
      </c>
      <c r="E25" s="115" t="str">
        <f>input1!C25</f>
        <v>เด็กหญิงปนัสยา  ยองขอด</v>
      </c>
      <c r="F25" s="2">
        <f>input1!D25</f>
        <v>2</v>
      </c>
      <c r="G25" s="57" t="str">
        <f t="shared" si="0"/>
        <v>หญิง</v>
      </c>
      <c r="H25" s="76">
        <f>input1!AE25</f>
        <v>2</v>
      </c>
      <c r="I25" s="14" t="str">
        <f t="shared" si="1"/>
        <v>ปกติ</v>
      </c>
      <c r="J25" s="17">
        <f>input1!AH25</f>
        <v>1</v>
      </c>
      <c r="K25" s="14" t="str">
        <f t="shared" si="2"/>
        <v>ปกติ</v>
      </c>
      <c r="L25" s="15">
        <f>input1!AL25</f>
        <v>5</v>
      </c>
      <c r="M25" s="14" t="str">
        <f t="shared" si="3"/>
        <v>ปกติ</v>
      </c>
      <c r="N25" s="77">
        <f>input1!AP25</f>
        <v>7</v>
      </c>
      <c r="O25" s="14" t="str">
        <f t="shared" si="4"/>
        <v>มีปัญหา</v>
      </c>
      <c r="P25" s="15">
        <f>input1!AR25</f>
        <v>4</v>
      </c>
      <c r="Q25" s="14" t="str">
        <f t="shared" si="5"/>
        <v>ไม่มีจุดแข็ง</v>
      </c>
      <c r="R25" s="16">
        <f t="shared" si="6"/>
        <v>15</v>
      </c>
      <c r="S25" s="77">
        <f t="shared" si="7"/>
        <v>15</v>
      </c>
      <c r="T25" s="14" t="str">
        <f t="shared" si="8"/>
        <v>ปกติ</v>
      </c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2:32" s="4" customFormat="1" ht="18" customHeight="1">
      <c r="B26" s="35" t="s">
        <v>95</v>
      </c>
      <c r="C26" s="35" t="str">
        <f>input2!B26</f>
        <v>3/2</v>
      </c>
      <c r="D26" s="185" t="str">
        <f>input1!B26</f>
        <v>05058</v>
      </c>
      <c r="E26" s="115" t="str">
        <f>input1!C26</f>
        <v>เด็กหญิงจาพอ  เรเชอ</v>
      </c>
      <c r="F26" s="2">
        <f>input1!D26</f>
        <v>2</v>
      </c>
      <c r="G26" s="57" t="str">
        <f>IF(F26=1,"ชาย",IF(F26=2,"หญิง","-"))</f>
        <v>หญิง</v>
      </c>
      <c r="H26" s="76">
        <f>input1!AE26</f>
        <v>4</v>
      </c>
      <c r="I26" s="14" t="str">
        <f>IF(H26&lt;6,"ปกติ",IF(H26&lt;7,"เสี่ยง","มีปัญหา"))</f>
        <v>ปกติ</v>
      </c>
      <c r="J26" s="17">
        <f>input1!AH26</f>
        <v>1</v>
      </c>
      <c r="K26" s="14" t="str">
        <f>IF(J26&lt;5,"ปกติ",IF(J26&lt;6,"เสี่ยง","มีปัญหา"))</f>
        <v>ปกติ</v>
      </c>
      <c r="L26" s="15">
        <f>input1!AL26</f>
        <v>5</v>
      </c>
      <c r="M26" s="14" t="str">
        <f>IF(L26&lt;6,"ปกติ",IF(L26&lt;8,"เสี่ยง","มีปัญหา"))</f>
        <v>ปกติ</v>
      </c>
      <c r="N26" s="77">
        <f>input1!AP26</f>
        <v>6</v>
      </c>
      <c r="O26" s="14" t="str">
        <f>IF(N26&lt;4,"ปกติ",IF(N26&lt;5,"เสี่ยง","มีปัญหา"))</f>
        <v>มีปัญหา</v>
      </c>
      <c r="P26" s="15">
        <f>input1!AR26</f>
        <v>9</v>
      </c>
      <c r="Q26" s="14" t="str">
        <f>IF(P26&lt;5,"ไม่มีจุดแข็ง",IF(P26&lt;6,"เสี่ยง","มีจุดแข็ง"))</f>
        <v>มีจุดแข็ง</v>
      </c>
      <c r="R26" s="16">
        <f>H26+J26+L26+N26</f>
        <v>16</v>
      </c>
      <c r="S26" s="77">
        <f>SUM(H26,J26,L26,N26)</f>
        <v>16</v>
      </c>
      <c r="T26" s="14" t="str">
        <f>IF(S26&lt;17,"ปกติ",IF(S26&lt;20,"เสี่ยง","มีปัญหา"))</f>
        <v>ปกติ</v>
      </c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s="4" customFormat="1" ht="18" customHeight="1">
      <c r="B27" s="35" t="s">
        <v>96</v>
      </c>
      <c r="C27" s="35" t="str">
        <f>input2!B27</f>
        <v>3/2</v>
      </c>
      <c r="D27" s="185" t="str">
        <f>input1!B27</f>
        <v>05136</v>
      </c>
      <c r="E27" s="115" t="str">
        <f>input1!C27</f>
        <v>เด็กหญิงณัฐวารี  การดี</v>
      </c>
      <c r="F27" s="2">
        <f>input1!D27</f>
        <v>2</v>
      </c>
      <c r="G27" s="57" t="str">
        <f>IF(F27=1,"ชาย",IF(F27=2,"หญิง","-"))</f>
        <v>หญิง</v>
      </c>
      <c r="H27" s="76">
        <f>input1!AE27</f>
        <v>3</v>
      </c>
      <c r="I27" s="14" t="str">
        <f>IF(H27&lt;6,"ปกติ",IF(H27&lt;7,"เสี่ยง","มีปัญหา"))</f>
        <v>ปกติ</v>
      </c>
      <c r="J27" s="17">
        <f>input1!AH27</f>
        <v>1</v>
      </c>
      <c r="K27" s="14" t="str">
        <f>IF(J27&lt;5,"ปกติ",IF(J27&lt;6,"เสี่ยง","มีปัญหา"))</f>
        <v>ปกติ</v>
      </c>
      <c r="L27" s="15">
        <f>input1!AL27</f>
        <v>5</v>
      </c>
      <c r="M27" s="14" t="str">
        <f>IF(L27&lt;6,"ปกติ",IF(L27&lt;8,"เสี่ยง","มีปัญหา"))</f>
        <v>ปกติ</v>
      </c>
      <c r="N27" s="77">
        <f>input1!AP27</f>
        <v>5</v>
      </c>
      <c r="O27" s="14" t="str">
        <f>IF(N27&lt;4,"ปกติ",IF(N27&lt;5,"เสี่ยง","มีปัญหา"))</f>
        <v>มีปัญหา</v>
      </c>
      <c r="P27" s="15">
        <f>input1!AR27</f>
        <v>4</v>
      </c>
      <c r="Q27" s="14" t="str">
        <f>IF(P27&lt;5,"ไม่มีจุดแข็ง",IF(P27&lt;6,"เสี่ยง","มีจุดแข็ง"))</f>
        <v>ไม่มีจุดแข็ง</v>
      </c>
      <c r="R27" s="16">
        <f>H27+J27+L27+N27</f>
        <v>14</v>
      </c>
      <c r="S27" s="77">
        <f>SUM(H27,J27,L27,N27)</f>
        <v>14</v>
      </c>
      <c r="T27" s="14" t="str">
        <f>IF(S27&lt;17,"ปกติ",IF(S27&lt;20,"เสี่ยง","มีปัญหา"))</f>
        <v>ปกติ</v>
      </c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20" s="163" customFormat="1" ht="13.5" customHeight="1">
      <c r="A28" s="153"/>
      <c r="B28" s="110"/>
      <c r="C28" s="110"/>
      <c r="D28" s="188"/>
      <c r="E28" s="108"/>
      <c r="F28" s="110"/>
      <c r="G28" s="154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</row>
    <row r="29" spans="1:20" ht="15.75" customHeight="1">
      <c r="A29" s="153"/>
      <c r="B29" s="153"/>
      <c r="C29" s="153"/>
      <c r="D29" s="110" t="s">
        <v>59</v>
      </c>
      <c r="E29" s="264"/>
      <c r="F29" s="153"/>
      <c r="G29" s="153"/>
      <c r="H29" s="153"/>
      <c r="I29" s="153"/>
      <c r="J29" s="153"/>
      <c r="K29" s="153"/>
      <c r="L29" s="153"/>
      <c r="M29" s="270" t="s">
        <v>61</v>
      </c>
      <c r="N29" s="264"/>
      <c r="O29" s="153"/>
      <c r="P29" s="153"/>
      <c r="Q29" s="153"/>
      <c r="R29" s="153"/>
      <c r="S29" s="153"/>
      <c r="T29" s="153"/>
    </row>
    <row r="30" spans="4:17" ht="19.5" customHeight="1">
      <c r="D30" s="176"/>
      <c r="E30" s="222" t="s">
        <v>147</v>
      </c>
      <c r="M30" s="11"/>
      <c r="N30" s="11"/>
      <c r="O30" s="316" t="s">
        <v>148</v>
      </c>
      <c r="P30" s="316"/>
      <c r="Q30" s="316"/>
    </row>
    <row r="31" spans="5:17" ht="15.75" customHeight="1">
      <c r="E31" s="223" t="s">
        <v>78</v>
      </c>
      <c r="N31" s="120" t="s">
        <v>60</v>
      </c>
      <c r="O31" s="317" t="s">
        <v>62</v>
      </c>
      <c r="P31" s="317"/>
      <c r="Q31" s="317"/>
    </row>
  </sheetData>
  <sheetProtection/>
  <mergeCells count="5">
    <mergeCell ref="O30:Q30"/>
    <mergeCell ref="O31:Q31"/>
    <mergeCell ref="I2:T2"/>
    <mergeCell ref="B2:G2"/>
    <mergeCell ref="B3:G3"/>
  </mergeCells>
  <printOptions horizontalCentered="1"/>
  <pageMargins left="0.15748031496062992" right="0.15748031496062992" top="0.984251968503937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Rochanavipart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New</cp:lastModifiedBy>
  <cp:lastPrinted>2015-06-01T06:17:02Z</cp:lastPrinted>
  <dcterms:created xsi:type="dcterms:W3CDTF">2007-09-01T10:36:03Z</dcterms:created>
  <dcterms:modified xsi:type="dcterms:W3CDTF">2015-06-10T14:50:47Z</dcterms:modified>
  <cp:category>ระบบดูแล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